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42B12802-EFD3-400E-8865-46A5FE6CE44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 calcMode="manual"/>
</workbook>
</file>

<file path=xl/calcChain.xml><?xml version="1.0" encoding="utf-8"?>
<calcChain xmlns="http://schemas.openxmlformats.org/spreadsheetml/2006/main">
  <c r="O6" i="1" l="1"/>
  <c r="O12" i="1"/>
  <c r="O16" i="1"/>
  <c r="O17" i="1"/>
  <c r="O20" i="1"/>
  <c r="O37" i="1"/>
  <c r="O6" i="11"/>
  <c r="O16" i="11"/>
  <c r="O17" i="11"/>
  <c r="O20" i="11"/>
  <c r="O34" i="11"/>
  <c r="O35" i="11"/>
  <c r="O37" i="11"/>
  <c r="O6" i="12"/>
  <c r="O12" i="12" s="1"/>
  <c r="O16" i="12"/>
  <c r="O17" i="12"/>
  <c r="O20" i="12"/>
  <c r="O34" i="12"/>
  <c r="O35" i="12"/>
  <c r="O37" i="12"/>
  <c r="O6" i="10"/>
  <c r="O16" i="10"/>
  <c r="O17" i="10"/>
  <c r="O20" i="10"/>
  <c r="O32" i="10" s="1"/>
  <c r="O32" i="12" l="1"/>
  <c r="O33" i="12"/>
  <c r="O32" i="11"/>
  <c r="O33" i="11"/>
  <c r="O36" i="11" s="1"/>
  <c r="O12" i="11"/>
  <c r="O32" i="1"/>
  <c r="O33" i="1"/>
  <c r="O36" i="1" s="1"/>
  <c r="O38" i="1" s="1"/>
  <c r="O33" i="10"/>
  <c r="O36" i="10" s="1"/>
  <c r="O12" i="10"/>
  <c r="O36" i="12" l="1"/>
  <c r="O38" i="10"/>
  <c r="O38" i="11"/>
  <c r="I3" i="11"/>
  <c r="I3" i="12"/>
  <c r="I3" i="1"/>
  <c r="O38" i="12" l="1"/>
  <c r="N16" i="12" l="1"/>
  <c r="N17" i="12"/>
  <c r="N20" i="12"/>
  <c r="N34" i="12"/>
  <c r="N35" i="12"/>
  <c r="N37" i="12"/>
  <c r="N37" i="11"/>
  <c r="N34" i="11"/>
  <c r="N35" i="11"/>
  <c r="N37" i="1"/>
  <c r="N32" i="12" l="1"/>
  <c r="N20" i="1"/>
  <c r="N20" i="11"/>
  <c r="N20" i="10"/>
  <c r="N17" i="1"/>
  <c r="N17" i="11"/>
  <c r="N17" i="10"/>
  <c r="N16" i="1"/>
  <c r="N16" i="11"/>
  <c r="N16" i="10"/>
  <c r="N6" i="1"/>
  <c r="N6" i="11"/>
  <c r="N6" i="12"/>
  <c r="N6" i="10"/>
  <c r="N32" i="11" l="1"/>
  <c r="N12" i="10"/>
  <c r="N32" i="10"/>
  <c r="N33" i="10"/>
  <c r="N12" i="12"/>
  <c r="N33" i="12"/>
  <c r="N33" i="11"/>
  <c r="N12" i="11"/>
  <c r="N32" i="1"/>
  <c r="N33" i="1"/>
  <c r="N12" i="1"/>
  <c r="N36" i="10" l="1"/>
  <c r="N36" i="11"/>
  <c r="N36" i="1"/>
  <c r="N36" i="12"/>
  <c r="M34" i="12"/>
  <c r="M35" i="12"/>
  <c r="M37" i="12"/>
  <c r="M34" i="11"/>
  <c r="M35" i="11"/>
  <c r="M37" i="11"/>
  <c r="M37" i="1"/>
  <c r="N38" i="10" l="1"/>
  <c r="N38" i="1"/>
  <c r="N38" i="11"/>
  <c r="N38" i="12"/>
  <c r="M20" i="1"/>
  <c r="M20" i="11"/>
  <c r="M20" i="12"/>
  <c r="M20" i="10"/>
  <c r="M17" i="1"/>
  <c r="M17" i="11"/>
  <c r="M17" i="12"/>
  <c r="M17" i="10"/>
  <c r="M16" i="1"/>
  <c r="M16" i="11"/>
  <c r="M16" i="12"/>
  <c r="M16" i="10"/>
  <c r="M6" i="1"/>
  <c r="M6" i="11"/>
  <c r="M6" i="12"/>
  <c r="M6" i="10"/>
  <c r="M12" i="12" l="1"/>
  <c r="M12" i="10"/>
  <c r="M12" i="11"/>
  <c r="M32" i="1"/>
  <c r="M32" i="12"/>
  <c r="M32" i="11"/>
  <c r="M33" i="1"/>
  <c r="M12" i="1"/>
  <c r="M32" i="10"/>
  <c r="M33" i="10"/>
  <c r="M33" i="12"/>
  <c r="M33" i="11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7" i="11"/>
  <c r="E37" i="11"/>
  <c r="F37" i="11"/>
  <c r="G37" i="11"/>
  <c r="H37" i="11"/>
  <c r="I37" i="11"/>
  <c r="J37" i="11"/>
  <c r="K37" i="11"/>
  <c r="L37" i="11"/>
  <c r="L37" i="1"/>
  <c r="M36" i="12" l="1"/>
  <c r="M36" i="1"/>
  <c r="M36" i="11"/>
  <c r="M36" i="10"/>
  <c r="M38" i="12" l="1"/>
  <c r="M38" i="1"/>
  <c r="M38" i="11"/>
  <c r="M38" i="10"/>
  <c r="D37" i="1" l="1"/>
  <c r="E37" i="1"/>
  <c r="F37" i="1"/>
  <c r="G37" i="1"/>
  <c r="H37" i="1"/>
  <c r="I37" i="1"/>
  <c r="J37" i="1"/>
  <c r="K37" i="1"/>
  <c r="L20" i="1" l="1"/>
  <c r="L20" i="11"/>
  <c r="L20" i="12"/>
  <c r="L20" i="10"/>
  <c r="L17" i="1"/>
  <c r="L17" i="11"/>
  <c r="L17" i="12"/>
  <c r="L17" i="10"/>
  <c r="L16" i="1"/>
  <c r="L16" i="11"/>
  <c r="L16" i="12"/>
  <c r="L16" i="10"/>
  <c r="L6" i="1"/>
  <c r="L6" i="11"/>
  <c r="L6" i="12"/>
  <c r="L6" i="10"/>
  <c r="L12" i="11" l="1"/>
  <c r="L32" i="1"/>
  <c r="L33" i="1"/>
  <c r="L33" i="12"/>
  <c r="L12" i="1"/>
  <c r="L32" i="12"/>
  <c r="L33" i="11"/>
  <c r="L32" i="11"/>
  <c r="L12" i="10"/>
  <c r="L33" i="10"/>
  <c r="L12" i="12"/>
  <c r="L32" i="10"/>
  <c r="C37" i="12"/>
  <c r="C37" i="11"/>
  <c r="C37" i="1"/>
  <c r="L36" i="12" l="1"/>
  <c r="L36" i="11"/>
  <c r="L36" i="1"/>
  <c r="L36" i="10"/>
  <c r="L38" i="12" l="1"/>
  <c r="L38" i="11"/>
  <c r="L38" i="1"/>
  <c r="L38" i="10"/>
  <c r="C35" i="12"/>
  <c r="C34" i="12"/>
  <c r="C35" i="11"/>
  <c r="C34" i="11"/>
  <c r="J20" i="1" l="1"/>
  <c r="K20" i="1"/>
  <c r="J20" i="11"/>
  <c r="K20" i="11"/>
  <c r="J20" i="12"/>
  <c r="K20" i="12"/>
  <c r="J20" i="10"/>
  <c r="K20" i="10"/>
  <c r="J17" i="1"/>
  <c r="K17" i="1"/>
  <c r="J17" i="11"/>
  <c r="K17" i="11"/>
  <c r="J17" i="12"/>
  <c r="K17" i="12"/>
  <c r="J17" i="10"/>
  <c r="K17" i="10"/>
  <c r="J16" i="1"/>
  <c r="K16" i="1"/>
  <c r="J16" i="11"/>
  <c r="K16" i="11"/>
  <c r="J16" i="12"/>
  <c r="K16" i="12"/>
  <c r="J16" i="10"/>
  <c r="K16" i="10"/>
  <c r="J6" i="1"/>
  <c r="K6" i="1"/>
  <c r="J6" i="11"/>
  <c r="K6" i="11"/>
  <c r="J6" i="12"/>
  <c r="K6" i="12"/>
  <c r="J6" i="10"/>
  <c r="K6" i="10"/>
  <c r="J12" i="12" l="1"/>
  <c r="K12" i="12"/>
  <c r="K33" i="12"/>
  <c r="J12" i="11"/>
  <c r="K32" i="1"/>
  <c r="K32" i="11"/>
  <c r="K32" i="12"/>
  <c r="K12" i="11"/>
  <c r="K33" i="11"/>
  <c r="J12" i="1"/>
  <c r="K33" i="1"/>
  <c r="K12" i="1"/>
  <c r="K32" i="10"/>
  <c r="J12" i="10"/>
  <c r="K12" i="10"/>
  <c r="K33" i="10"/>
  <c r="J33" i="1"/>
  <c r="J33" i="12"/>
  <c r="J32" i="12"/>
  <c r="J32" i="1"/>
  <c r="J33" i="10"/>
  <c r="J33" i="11"/>
  <c r="J32" i="10"/>
  <c r="J32" i="11"/>
  <c r="K36" i="12" l="1"/>
  <c r="J36" i="12"/>
  <c r="K36" i="11"/>
  <c r="J36" i="11"/>
  <c r="K36" i="1"/>
  <c r="K36" i="10"/>
  <c r="J36" i="1"/>
  <c r="J36" i="10"/>
  <c r="K38" i="12" l="1"/>
  <c r="J38" i="12"/>
  <c r="J38" i="11"/>
  <c r="K38" i="11"/>
  <c r="J38" i="1"/>
  <c r="K38" i="1"/>
  <c r="J38" i="10"/>
  <c r="K38" i="10"/>
  <c r="I20" i="1" l="1"/>
  <c r="I20" i="11"/>
  <c r="I20" i="12"/>
  <c r="I20" i="10"/>
  <c r="I16" i="1"/>
  <c r="I17" i="1"/>
  <c r="I16" i="11"/>
  <c r="I17" i="11"/>
  <c r="I16" i="12"/>
  <c r="I17" i="12"/>
  <c r="I16" i="10"/>
  <c r="I17" i="10"/>
  <c r="I6" i="1"/>
  <c r="I6" i="11"/>
  <c r="I6" i="12"/>
  <c r="I6" i="10"/>
  <c r="I12" i="12" l="1"/>
  <c r="I12" i="11"/>
  <c r="I33" i="10"/>
  <c r="I12" i="10"/>
  <c r="I32" i="12"/>
  <c r="I33" i="12"/>
  <c r="I32" i="11"/>
  <c r="I33" i="11"/>
  <c r="I33" i="1"/>
  <c r="I32" i="1"/>
  <c r="I12" i="1"/>
  <c r="I32" i="10"/>
  <c r="H6" i="10"/>
  <c r="I36" i="12" l="1"/>
  <c r="I36" i="11"/>
  <c r="I36" i="1"/>
  <c r="I36" i="10"/>
  <c r="H20" i="1"/>
  <c r="H20" i="11"/>
  <c r="H20" i="12"/>
  <c r="H20" i="10"/>
  <c r="H17" i="1"/>
  <c r="H17" i="11"/>
  <c r="H17" i="12"/>
  <c r="H17" i="10"/>
  <c r="H16" i="1"/>
  <c r="H16" i="11"/>
  <c r="H16" i="12"/>
  <c r="H16" i="10"/>
  <c r="H6" i="1"/>
  <c r="H6" i="11"/>
  <c r="H6" i="12"/>
  <c r="I38" i="12" l="1"/>
  <c r="I38" i="11"/>
  <c r="I38" i="10"/>
  <c r="I38" i="1"/>
  <c r="H32" i="12"/>
  <c r="H32" i="1"/>
  <c r="H33" i="1"/>
  <c r="H32" i="11"/>
  <c r="H33" i="11"/>
  <c r="H33" i="10"/>
  <c r="H32" i="10"/>
  <c r="H12" i="10"/>
  <c r="H12" i="12"/>
  <c r="H12" i="11"/>
  <c r="H33" i="12"/>
  <c r="H12" i="1"/>
  <c r="H36" i="12" l="1"/>
  <c r="H36" i="11"/>
  <c r="H36" i="1"/>
  <c r="H36" i="10"/>
  <c r="H38" i="12" l="1"/>
  <c r="H38" i="11"/>
  <c r="H38" i="10"/>
  <c r="H38" i="1"/>
  <c r="G6" i="1" l="1"/>
  <c r="G16" i="1"/>
  <c r="G17" i="1"/>
  <c r="G20" i="1"/>
  <c r="G6" i="11"/>
  <c r="G16" i="11"/>
  <c r="G17" i="11"/>
  <c r="G20" i="11"/>
  <c r="G6" i="12"/>
  <c r="G16" i="12"/>
  <c r="G17" i="12"/>
  <c r="G20" i="12"/>
  <c r="G6" i="10"/>
  <c r="G16" i="10"/>
  <c r="G17" i="10"/>
  <c r="G20" i="10"/>
  <c r="G33" i="12" l="1"/>
  <c r="G12" i="11"/>
  <c r="G12" i="10"/>
  <c r="G32" i="12"/>
  <c r="G33" i="11"/>
  <c r="G32" i="1"/>
  <c r="G33" i="1"/>
  <c r="G12" i="1"/>
  <c r="G33" i="10"/>
  <c r="G32" i="10"/>
  <c r="G12" i="12"/>
  <c r="G32" i="11"/>
  <c r="G36" i="12" l="1"/>
  <c r="G36" i="11"/>
  <c r="G36" i="1"/>
  <c r="G36" i="10"/>
  <c r="G38" i="12" l="1"/>
  <c r="G38" i="11"/>
  <c r="G38" i="10"/>
  <c r="G38" i="1"/>
  <c r="F20" i="12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20" i="10"/>
  <c r="F17" i="10"/>
  <c r="F16" i="10"/>
  <c r="F6" i="10"/>
  <c r="E20" i="10"/>
  <c r="D20" i="10"/>
  <c r="C20" i="10"/>
  <c r="E17" i="10"/>
  <c r="D17" i="10"/>
  <c r="C17" i="10"/>
  <c r="E16" i="10"/>
  <c r="D16" i="10"/>
  <c r="C16" i="10"/>
  <c r="E6" i="10"/>
  <c r="D6" i="10"/>
  <c r="C6" i="10"/>
  <c r="C33" i="12" l="1"/>
  <c r="C32" i="12"/>
  <c r="E32" i="12"/>
  <c r="F32" i="12"/>
  <c r="D32" i="12"/>
  <c r="E12" i="12"/>
  <c r="C32" i="11"/>
  <c r="D32" i="11"/>
  <c r="E32" i="11"/>
  <c r="F32" i="11"/>
  <c r="E12" i="11"/>
  <c r="C33" i="1"/>
  <c r="C32" i="1"/>
  <c r="E32" i="1"/>
  <c r="D32" i="1"/>
  <c r="E33" i="1"/>
  <c r="D33" i="10"/>
  <c r="C12" i="10"/>
  <c r="D33" i="12"/>
  <c r="F33" i="12"/>
  <c r="D33" i="11"/>
  <c r="C33" i="11"/>
  <c r="F33" i="11"/>
  <c r="F32" i="1"/>
  <c r="D33" i="1"/>
  <c r="F33" i="1"/>
  <c r="F32" i="10"/>
  <c r="F33" i="10"/>
  <c r="F12" i="10"/>
  <c r="C12" i="12"/>
  <c r="D12" i="12"/>
  <c r="E33" i="12"/>
  <c r="F12" i="12"/>
  <c r="C12" i="11"/>
  <c r="D12" i="11"/>
  <c r="E33" i="11"/>
  <c r="F12" i="11"/>
  <c r="D12" i="1"/>
  <c r="C12" i="1"/>
  <c r="E12" i="1"/>
  <c r="F12" i="1"/>
  <c r="D12" i="10"/>
  <c r="C33" i="10"/>
  <c r="D32" i="10"/>
  <c r="E32" i="10"/>
  <c r="E33" i="10"/>
  <c r="C32" i="10"/>
  <c r="E12" i="10"/>
  <c r="E36" i="12" l="1"/>
  <c r="D36" i="12"/>
  <c r="F36" i="12"/>
  <c r="E36" i="11"/>
  <c r="F36" i="11"/>
  <c r="D36" i="11"/>
  <c r="C36" i="12"/>
  <c r="C36" i="1"/>
  <c r="C36" i="11"/>
  <c r="C36" i="10"/>
  <c r="E36" i="1"/>
  <c r="F36" i="1"/>
  <c r="D36" i="1"/>
  <c r="D36" i="10"/>
  <c r="F36" i="10"/>
  <c r="E36" i="10"/>
  <c r="E38" i="12" l="1"/>
  <c r="F38" i="12"/>
  <c r="D38" i="12"/>
  <c r="D38" i="11"/>
  <c r="F38" i="11"/>
  <c r="E38" i="11"/>
  <c r="C38" i="1"/>
  <c r="C38" i="10"/>
  <c r="F38" i="10"/>
  <c r="D38" i="10"/>
  <c r="E38" i="10"/>
  <c r="C38" i="12"/>
  <c r="C38" i="11"/>
  <c r="D38" i="1"/>
  <c r="F38" i="1"/>
  <c r="E38" i="1"/>
</calcChain>
</file>

<file path=xl/sharedStrings.xml><?xml version="1.0" encoding="utf-8"?>
<sst xmlns="http://schemas.openxmlformats.org/spreadsheetml/2006/main" count="280" uniqueCount="77">
  <si>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</si>
  <si>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</si>
  <si>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</si>
  <si>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</si>
  <si>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</si>
  <si>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</si>
  <si>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</si>
  <si>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</si>
  <si>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</si>
  <si>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</si>
  <si>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</si>
  <si>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</si>
  <si>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</si>
  <si>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</si>
  <si>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</si>
  <si>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</si>
  <si>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</si>
  <si>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</si>
  <si>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</si>
  <si>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</si>
  <si>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</si>
  <si>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</si>
  <si>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</si>
  <si>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</si>
  <si>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</si>
  <si>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</si>
  <si>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</si>
  <si>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</si>
  <si>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</si>
  <si>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</si>
  <si>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</si>
  <si>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</si>
  <si>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</si>
  <si>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</si>
  <si>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</si>
  <si>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</si>
  <si>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</si>
  <si>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</si>
  <si>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</si>
  <si>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</si>
  <si>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</si>
  <si>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</si>
  <si>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</si>
  <si>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</si>
  <si>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</si>
  <si>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</si>
  <si>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</si>
  <si>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</si>
  <si>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</si>
  <si>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</si>
  <si>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</si>
  <si>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</si>
  <si>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</si>
  <si>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</si>
  <si>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</si>
  <si>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</si>
  <si>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</si>
  <si>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</si>
  <si>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</si>
  <si>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</si>
  <si>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</si>
  <si>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</si>
  <si>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</si>
  <si>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</si>
  <si>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</si>
  <si>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</si>
  <si>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Andhra Pradesh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</si>
  <si>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</si>
  <si>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</si>
  <si>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</si>
  <si>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</si>
  <si>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</si>
  <si>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</si>
  <si>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</si>
  <si>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</si>
  <si>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</si>
  <si>
    <t>As on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</si>
</sst>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2" fillId="0" borderId="0" xfId="0" quotePrefix="1" applyNumberFormat="1" applyFont="1" applyFill="1" applyBorder="1" applyAlignment="1" applyProtection="1">
      <alignment vertical="center" wrapText="1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1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49" fontId="12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49" fontId="12" fillId="3" borderId="0" xfId="0" applyNumberFormat="1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1" fontId="7" fillId="3" borderId="0" xfId="0" applyNumberFormat="1" applyFont="1" applyFill="1" applyBorder="1" applyProtection="1">
      <protection locked="0"/>
    </xf>
    <xf numFmtId="49" fontId="14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center" wrapText="1"/>
    </xf>
    <xf numFmtId="49" fontId="12" fillId="3" borderId="0" xfId="0" quotePrefix="1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  <protection locked="0"/>
    </xf>
    <xf numFmtId="1" fontId="7" fillId="3" borderId="0" xfId="0" applyNumberFormat="1" applyFont="1" applyFill="1" applyBorder="1" applyAlignment="1" applyProtection="1">
      <alignment horizontal="right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E39"/>
  <sheetViews>
    <sheetView tabSelected="1" zoomScale="78" zoomScaleNormal="78" zoomScaleSheetLayoutView="100" workbookViewId="0">
      <pane xSplit="2" ySplit="5" topLeftCell="C6" activePane="bottomRight" state="frozen"/>
      <selection activeCell="Q47" sqref="Q47"/>
      <selection pane="topRight" activeCell="Q47" sqref="Q47"/>
      <selection pane="bottomLeft" activeCell="Q47" sqref="Q47"/>
      <selection pane="bottomRight" activeCell="AP11" sqref="AP11"/>
    </sheetView>
  </sheetViews>
  <sheetFormatPr defaultColWidth="8.85546875" defaultRowHeight="15" x14ac:dyDescent="0.25"/>
  <cols>
    <col min="1" max="1" width="8.28515625" style="2" customWidth="1"/>
    <col min="2" max="2" width="19.28515625" style="2" customWidth="1"/>
    <col min="3" max="3" width="14" style="2" customWidth="1"/>
    <col min="4" max="6" width="10.7109375" style="2" customWidth="1"/>
    <col min="7" max="15" width="11.85546875" style="1" customWidth="1"/>
    <col min="16" max="16" width="9.140625" style="2" customWidth="1"/>
    <col min="17" max="17" width="10.85546875" style="2" customWidth="1"/>
    <col min="18" max="18" width="10.85546875" style="1" customWidth="1"/>
    <col min="19" max="19" width="11" style="2" customWidth="1"/>
    <col min="20" max="22" width="11.42578125" style="2" customWidth="1"/>
    <col min="23" max="50" width="9.140625" style="2" customWidth="1"/>
    <col min="51" max="51" width="12.42578125" style="2" customWidth="1"/>
    <col min="52" max="73" width="9.140625" style="2" customWidth="1"/>
    <col min="74" max="74" width="12.140625" style="2" customWidth="1"/>
    <col min="75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2" customWidth="1"/>
    <col min="103" max="107" width="9.140625" style="2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19" width="9.140625" style="1" hidden="1" customWidth="1"/>
    <col min="120" max="120" width="9.140625" style="1" customWidth="1"/>
    <col min="121" max="125" width="9.140625" style="1" hidden="1" customWidth="1"/>
    <col min="126" max="126" width="9.140625" style="1" customWidth="1"/>
    <col min="127" max="156" width="9.140625" style="2" customWidth="1"/>
    <col min="157" max="157" width="9.140625" style="2" hidden="1" customWidth="1"/>
    <col min="158" max="165" width="9.140625" style="2" customWidth="1"/>
    <col min="166" max="166" width="9.140625" style="2" hidden="1" customWidth="1"/>
    <col min="167" max="171" width="9.140625" style="2" customWidth="1"/>
    <col min="172" max="172" width="9.140625" style="2" hidden="1" customWidth="1"/>
    <col min="173" max="182" width="9.140625" style="2" customWidth="1"/>
    <col min="183" max="186" width="8.85546875" style="2"/>
    <col min="187" max="187" width="12.7109375" style="2" bestFit="1" customWidth="1"/>
    <col min="188" max="16384" width="8.85546875" style="2"/>
  </cols>
  <sheetData>
    <row r="1" spans="1:187" ht="15.75" x14ac:dyDescent="0.25">
      <c r="A1" s="2" t="s">
        <v>53</v>
      </c>
      <c r="B1" s="6" t="s">
        <v>66</v>
      </c>
      <c r="Q1" s="3"/>
    </row>
    <row r="2" spans="1:187" ht="15.75" x14ac:dyDescent="0.25">
      <c r="A2" s="7" t="s">
        <v>48</v>
      </c>
    </row>
    <row r="3" spans="1:187" ht="15.75" x14ac:dyDescent="0.25">
      <c r="A3" s="7"/>
      <c r="I3" s="1" t="s">
        <v>76</v>
      </c>
    </row>
    <row r="4" spans="1:187" ht="15.75" x14ac:dyDescent="0.25">
      <c r="A4" s="7"/>
      <c r="E4" s="8"/>
      <c r="F4" s="8" t="s">
        <v>57</v>
      </c>
    </row>
    <row r="5" spans="1:187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7" s="25" customFormat="1" ht="30" x14ac:dyDescent="0.25">
      <c r="A6" s="22" t="s">
        <v>26</v>
      </c>
      <c r="B6" s="23" t="s">
        <v>2</v>
      </c>
      <c r="C6" s="24">
        <f>SUM(C7:C10)</f>
        <v>9400805</v>
      </c>
      <c r="D6" s="24">
        <f t="shared" ref="D6:E6" si="0">SUM(D7:D10)</f>
        <v>11186428</v>
      </c>
      <c r="E6" s="24">
        <f t="shared" si="0"/>
        <v>12895568</v>
      </c>
      <c r="F6" s="24">
        <f t="shared" ref="F6:N6" si="1">SUM(F7:F10)</f>
        <v>14819641</v>
      </c>
      <c r="G6" s="24">
        <f t="shared" si="1"/>
        <v>17316690</v>
      </c>
      <c r="H6" s="24">
        <f t="shared" si="1"/>
        <v>21086285</v>
      </c>
      <c r="I6" s="24">
        <f t="shared" si="1"/>
        <v>25893932.698600002</v>
      </c>
      <c r="J6" s="24">
        <f t="shared" si="1"/>
        <v>27633460.865799997</v>
      </c>
      <c r="K6" s="24">
        <f t="shared" si="1"/>
        <v>31050063.336199999</v>
      </c>
      <c r="L6" s="24">
        <f t="shared" si="1"/>
        <v>34257737.353037968</v>
      </c>
      <c r="M6" s="24">
        <f t="shared" si="1"/>
        <v>39089714.433710001</v>
      </c>
      <c r="N6" s="24">
        <f t="shared" si="1"/>
        <v>42796086.107239999</v>
      </c>
      <c r="O6" s="24">
        <f t="shared" ref="O6" si="2">SUM(O7:O10)</f>
        <v>45380734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E6" s="26"/>
    </row>
    <row r="7" spans="1:187" ht="15.75" x14ac:dyDescent="0.25">
      <c r="A7" s="13">
        <v>1.1000000000000001</v>
      </c>
      <c r="B7" s="14" t="s">
        <v>59</v>
      </c>
      <c r="C7" s="19">
        <v>5204052</v>
      </c>
      <c r="D7" s="19">
        <v>6123041</v>
      </c>
      <c r="E7" s="19">
        <v>7114707.0000000009</v>
      </c>
      <c r="F7" s="19">
        <v>7889822</v>
      </c>
      <c r="G7" s="19">
        <v>8406995</v>
      </c>
      <c r="H7" s="19">
        <v>9649845.0000000019</v>
      </c>
      <c r="I7" s="19">
        <v>11513177.1088</v>
      </c>
      <c r="J7" s="19">
        <v>10888596.342</v>
      </c>
      <c r="K7" s="19">
        <v>12891227.6064</v>
      </c>
      <c r="L7" s="19">
        <v>13883396.288699999</v>
      </c>
      <c r="M7" s="19">
        <v>15674216.448000001</v>
      </c>
      <c r="N7" s="19">
        <v>17491388.050999999</v>
      </c>
      <c r="O7" s="19">
        <v>18168606</v>
      </c>
      <c r="P7" s="4"/>
      <c r="Q7" s="4"/>
      <c r="R7" s="3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1"/>
      <c r="GC7" s="1"/>
      <c r="GD7" s="1"/>
    </row>
    <row r="8" spans="1:187" ht="15.75" x14ac:dyDescent="0.25">
      <c r="A8" s="13">
        <v>1.2</v>
      </c>
      <c r="B8" s="14" t="s">
        <v>60</v>
      </c>
      <c r="C8" s="19">
        <v>2758776</v>
      </c>
      <c r="D8" s="19">
        <v>3358437.9999999995</v>
      </c>
      <c r="E8" s="19">
        <v>3643026</v>
      </c>
      <c r="F8" s="19">
        <v>4312730</v>
      </c>
      <c r="G8" s="19">
        <v>5347353</v>
      </c>
      <c r="H8" s="19">
        <v>6644028.9999999991</v>
      </c>
      <c r="I8" s="19">
        <v>7912389.4475999996</v>
      </c>
      <c r="J8" s="19">
        <v>9163336.5680999998</v>
      </c>
      <c r="K8" s="19">
        <v>10091105.7016</v>
      </c>
      <c r="L8" s="19">
        <v>11559956.491987964</v>
      </c>
      <c r="M8" s="19">
        <v>13237058.9153</v>
      </c>
      <c r="N8" s="19">
        <v>14624030.5164</v>
      </c>
      <c r="O8" s="19">
        <v>16173547</v>
      </c>
      <c r="P8" s="4"/>
      <c r="Q8" s="4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1"/>
      <c r="GC8" s="1"/>
      <c r="GD8" s="1"/>
    </row>
    <row r="9" spans="1:187" ht="15.75" x14ac:dyDescent="0.25">
      <c r="A9" s="13">
        <v>1.3</v>
      </c>
      <c r="B9" s="14" t="s">
        <v>61</v>
      </c>
      <c r="C9" s="19">
        <v>250314</v>
      </c>
      <c r="D9" s="19">
        <v>253029</v>
      </c>
      <c r="E9" s="19">
        <v>280493</v>
      </c>
      <c r="F9" s="19">
        <v>346425</v>
      </c>
      <c r="G9" s="19">
        <v>353814</v>
      </c>
      <c r="H9" s="19">
        <v>573429</v>
      </c>
      <c r="I9" s="19">
        <v>596223.41520000005</v>
      </c>
      <c r="J9" s="19">
        <v>793075.86880000005</v>
      </c>
      <c r="K9" s="19">
        <v>829969.93429999996</v>
      </c>
      <c r="L9" s="19">
        <v>821591.23199999996</v>
      </c>
      <c r="M9" s="19">
        <v>863444.16570000001</v>
      </c>
      <c r="N9" s="19">
        <v>900514.19850000006</v>
      </c>
      <c r="O9" s="19">
        <v>951496.99999999988</v>
      </c>
      <c r="P9" s="4"/>
      <c r="Q9" s="4"/>
      <c r="R9" s="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1"/>
      <c r="GC9" s="1"/>
      <c r="GD9" s="1"/>
    </row>
    <row r="10" spans="1:187" ht="30" x14ac:dyDescent="0.25">
      <c r="A10" s="13">
        <v>1.4</v>
      </c>
      <c r="B10" s="14" t="s">
        <v>62</v>
      </c>
      <c r="C10" s="19">
        <v>1187663</v>
      </c>
      <c r="D10" s="19">
        <v>1451920</v>
      </c>
      <c r="E10" s="19">
        <v>1857341.9999999998</v>
      </c>
      <c r="F10" s="19">
        <v>2270664</v>
      </c>
      <c r="G10" s="19">
        <v>3208528</v>
      </c>
      <c r="H10" s="19">
        <v>4218982</v>
      </c>
      <c r="I10" s="19">
        <v>5872142.727</v>
      </c>
      <c r="J10" s="19">
        <v>6788452.0869000005</v>
      </c>
      <c r="K10" s="19">
        <v>7237760.0938999997</v>
      </c>
      <c r="L10" s="19">
        <v>7992793.3403500002</v>
      </c>
      <c r="M10" s="19">
        <v>9314994.9047100004</v>
      </c>
      <c r="N10" s="19">
        <v>9780153.3413399998</v>
      </c>
      <c r="O10" s="19">
        <v>10087084</v>
      </c>
      <c r="P10" s="4"/>
      <c r="Q10" s="4"/>
      <c r="R10" s="3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1"/>
      <c r="GC10" s="1"/>
      <c r="GD10" s="1"/>
    </row>
    <row r="11" spans="1:187" ht="30" x14ac:dyDescent="0.25">
      <c r="A11" s="15" t="s">
        <v>31</v>
      </c>
      <c r="B11" s="14" t="s">
        <v>3</v>
      </c>
      <c r="C11" s="19">
        <v>1416194</v>
      </c>
      <c r="D11" s="19">
        <v>1459027</v>
      </c>
      <c r="E11" s="19">
        <v>1419247</v>
      </c>
      <c r="F11" s="19">
        <v>1291353</v>
      </c>
      <c r="G11" s="19">
        <v>1702306</v>
      </c>
      <c r="H11" s="19">
        <v>1931583.0000000002</v>
      </c>
      <c r="I11" s="19">
        <v>2273843.94</v>
      </c>
      <c r="J11" s="19">
        <v>2484780.5189999999</v>
      </c>
      <c r="K11" s="19">
        <v>2193197.0649999999</v>
      </c>
      <c r="L11" s="19">
        <v>1519568.3311999999</v>
      </c>
      <c r="M11" s="19">
        <v>2490595.6502</v>
      </c>
      <c r="N11" s="19">
        <v>3456813.7776000001</v>
      </c>
      <c r="O11" s="19">
        <v>3885869.9999999995</v>
      </c>
      <c r="P11" s="4"/>
      <c r="Q11" s="4"/>
      <c r="R11" s="3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1"/>
      <c r="GC11" s="1"/>
      <c r="GD11" s="1"/>
    </row>
    <row r="12" spans="1:187" s="26" customFormat="1" ht="15.75" x14ac:dyDescent="0.25">
      <c r="A12" s="27"/>
      <c r="B12" s="28" t="s">
        <v>28</v>
      </c>
      <c r="C12" s="29">
        <f>C6+C11</f>
        <v>10816999</v>
      </c>
      <c r="D12" s="29">
        <f t="shared" ref="D12:E12" si="3">D6+D11</f>
        <v>12645455</v>
      </c>
      <c r="E12" s="29">
        <f t="shared" si="3"/>
        <v>14314815</v>
      </c>
      <c r="F12" s="29">
        <f t="shared" ref="F12:N12" si="4">F6+F11</f>
        <v>16110994</v>
      </c>
      <c r="G12" s="29">
        <f t="shared" si="4"/>
        <v>19018996</v>
      </c>
      <c r="H12" s="29">
        <f t="shared" si="4"/>
        <v>23017868</v>
      </c>
      <c r="I12" s="29">
        <f t="shared" si="4"/>
        <v>28167776.638600003</v>
      </c>
      <c r="J12" s="29">
        <f t="shared" si="4"/>
        <v>30118241.384799998</v>
      </c>
      <c r="K12" s="29">
        <f t="shared" si="4"/>
        <v>33243260.4012</v>
      </c>
      <c r="L12" s="29">
        <f t="shared" si="4"/>
        <v>35777305.684237972</v>
      </c>
      <c r="M12" s="29">
        <f t="shared" si="4"/>
        <v>41580310.083910003</v>
      </c>
      <c r="N12" s="29">
        <f t="shared" si="4"/>
        <v>46252899.884839997</v>
      </c>
      <c r="O12" s="29">
        <f t="shared" ref="O12" si="5">O6+O11</f>
        <v>49266604</v>
      </c>
      <c r="P12" s="4"/>
      <c r="Q12" s="4"/>
      <c r="R12" s="3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5"/>
      <c r="GC12" s="25"/>
      <c r="GD12" s="25"/>
    </row>
    <row r="13" spans="1:187" s="1" customFormat="1" ht="15.75" x14ac:dyDescent="0.25">
      <c r="A13" s="11" t="s">
        <v>32</v>
      </c>
      <c r="B13" s="12" t="s">
        <v>4</v>
      </c>
      <c r="C13" s="20">
        <v>5070622</v>
      </c>
      <c r="D13" s="20">
        <v>4237657</v>
      </c>
      <c r="E13" s="20">
        <v>4242337</v>
      </c>
      <c r="F13" s="20">
        <v>5453191</v>
      </c>
      <c r="G13" s="20">
        <v>5884026</v>
      </c>
      <c r="H13" s="20">
        <v>6471524</v>
      </c>
      <c r="I13" s="20">
        <v>7328359.6752000004</v>
      </c>
      <c r="J13" s="20">
        <v>8412001.3363747224</v>
      </c>
      <c r="K13" s="20">
        <v>8523945.4607999995</v>
      </c>
      <c r="L13" s="20">
        <v>11652597.914000001</v>
      </c>
      <c r="M13" s="20">
        <v>14015308.7722</v>
      </c>
      <c r="N13" s="20">
        <v>15655308.9246</v>
      </c>
      <c r="O13" s="20">
        <v>16254451.999999998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E13" s="2"/>
    </row>
    <row r="14" spans="1:187" ht="60" x14ac:dyDescent="0.25">
      <c r="A14" s="15" t="s">
        <v>33</v>
      </c>
      <c r="B14" s="14" t="s">
        <v>5</v>
      </c>
      <c r="C14" s="19">
        <v>1076517</v>
      </c>
      <c r="D14" s="19">
        <v>713029</v>
      </c>
      <c r="E14" s="19">
        <v>1014129.9999999999</v>
      </c>
      <c r="F14" s="19">
        <v>1151281</v>
      </c>
      <c r="G14" s="19">
        <v>1283511</v>
      </c>
      <c r="H14" s="19">
        <v>1596180</v>
      </c>
      <c r="I14" s="20">
        <v>2049311.9136000001</v>
      </c>
      <c r="J14" s="20">
        <v>1955383.5320000001</v>
      </c>
      <c r="K14" s="20">
        <v>2646913.7799999998</v>
      </c>
      <c r="L14" s="19">
        <v>2862440.628</v>
      </c>
      <c r="M14" s="19">
        <v>2671766.9539999999</v>
      </c>
      <c r="N14" s="19">
        <v>3135831.4553999999</v>
      </c>
      <c r="O14" s="19">
        <v>3606051</v>
      </c>
      <c r="P14" s="4"/>
      <c r="Q14" s="4"/>
      <c r="R14" s="3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3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1"/>
      <c r="GC14" s="1"/>
      <c r="GD14" s="1"/>
    </row>
    <row r="15" spans="1:187" ht="15.75" x14ac:dyDescent="0.25">
      <c r="A15" s="15" t="s">
        <v>34</v>
      </c>
      <c r="B15" s="14" t="s">
        <v>6</v>
      </c>
      <c r="C15" s="19">
        <v>3702644.9999999995</v>
      </c>
      <c r="D15" s="19">
        <v>3759004</v>
      </c>
      <c r="E15" s="19">
        <v>4065131</v>
      </c>
      <c r="F15" s="19">
        <v>4532380</v>
      </c>
      <c r="G15" s="19">
        <v>4560250</v>
      </c>
      <c r="H15" s="19">
        <v>5040086</v>
      </c>
      <c r="I15" s="19">
        <v>5422784.9566000002</v>
      </c>
      <c r="J15" s="19">
        <v>6007925.0574000003</v>
      </c>
      <c r="K15" s="20">
        <v>5654934.3915275102</v>
      </c>
      <c r="L15" s="19">
        <v>6255424.5445999997</v>
      </c>
      <c r="M15" s="19">
        <v>7952097.4120000005</v>
      </c>
      <c r="N15" s="19">
        <v>9237672.1464000009</v>
      </c>
      <c r="O15" s="19">
        <v>10402024</v>
      </c>
      <c r="P15" s="4"/>
      <c r="Q15" s="4"/>
      <c r="R15" s="3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3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1"/>
      <c r="GC15" s="1"/>
      <c r="GD15" s="1"/>
    </row>
    <row r="16" spans="1:187" s="26" customFormat="1" ht="15.75" x14ac:dyDescent="0.25">
      <c r="A16" s="27"/>
      <c r="B16" s="28" t="s">
        <v>29</v>
      </c>
      <c r="C16" s="29">
        <f>+C13+C14+C15</f>
        <v>9849784</v>
      </c>
      <c r="D16" s="29">
        <f t="shared" ref="D16:E16" si="6">+D13+D14+D15</f>
        <v>8709690</v>
      </c>
      <c r="E16" s="29">
        <f t="shared" si="6"/>
        <v>9321598</v>
      </c>
      <c r="F16" s="29">
        <f t="shared" ref="F16:H16" si="7">+F13+F14+F15</f>
        <v>11136852</v>
      </c>
      <c r="G16" s="29">
        <f t="shared" si="7"/>
        <v>11727787</v>
      </c>
      <c r="H16" s="29">
        <f t="shared" si="7"/>
        <v>13107790</v>
      </c>
      <c r="I16" s="29">
        <f t="shared" ref="I16:N16" si="8">+I13+I14+I15</f>
        <v>14800456.545400001</v>
      </c>
      <c r="J16" s="29">
        <f t="shared" si="8"/>
        <v>16375309.925774723</v>
      </c>
      <c r="K16" s="29">
        <f t="shared" si="8"/>
        <v>16825793.632327508</v>
      </c>
      <c r="L16" s="29">
        <f t="shared" si="8"/>
        <v>20770463.086600002</v>
      </c>
      <c r="M16" s="29">
        <f t="shared" si="8"/>
        <v>24639173.1382</v>
      </c>
      <c r="N16" s="29">
        <f t="shared" si="8"/>
        <v>28028812.5264</v>
      </c>
      <c r="O16" s="29">
        <f t="shared" ref="O16" si="9">+O13+O14+O15</f>
        <v>30262527</v>
      </c>
      <c r="P16" s="4"/>
      <c r="Q16" s="4"/>
      <c r="R16" s="3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4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4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4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5"/>
      <c r="GC16" s="25"/>
      <c r="GD16" s="25"/>
    </row>
    <row r="17" spans="1:187" s="25" customFormat="1" ht="30" x14ac:dyDescent="0.25">
      <c r="A17" s="22" t="s">
        <v>35</v>
      </c>
      <c r="B17" s="23" t="s">
        <v>7</v>
      </c>
      <c r="C17" s="24">
        <f>C18+C19</f>
        <v>2673600</v>
      </c>
      <c r="D17" s="24">
        <f t="shared" ref="D17:E17" si="10">D18+D19</f>
        <v>3179200</v>
      </c>
      <c r="E17" s="24">
        <f t="shared" si="10"/>
        <v>3784900</v>
      </c>
      <c r="F17" s="24">
        <f t="shared" ref="F17:H17" si="11">F18+F19</f>
        <v>4201839</v>
      </c>
      <c r="G17" s="24">
        <f t="shared" si="11"/>
        <v>4746784</v>
      </c>
      <c r="H17" s="24">
        <f t="shared" si="11"/>
        <v>4856567</v>
      </c>
      <c r="I17" s="24">
        <f t="shared" ref="I17:N17" si="12">I18+I19</f>
        <v>5436355.3289999999</v>
      </c>
      <c r="J17" s="24">
        <f t="shared" si="12"/>
        <v>6290317.673557559</v>
      </c>
      <c r="K17" s="24">
        <f t="shared" si="12"/>
        <v>6781738.0998</v>
      </c>
      <c r="L17" s="24">
        <f t="shared" si="12"/>
        <v>5292146.9631000003</v>
      </c>
      <c r="M17" s="24">
        <f t="shared" si="12"/>
        <v>6811208.7856000001</v>
      </c>
      <c r="N17" s="24">
        <f t="shared" si="12"/>
        <v>9226137.1048000008</v>
      </c>
      <c r="O17" s="24">
        <f t="shared" ref="O17" si="13">O18+O19</f>
        <v>10116372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E17" s="26"/>
    </row>
    <row r="18" spans="1:187" ht="30" x14ac:dyDescent="0.25">
      <c r="A18" s="13">
        <v>6.1</v>
      </c>
      <c r="B18" s="14" t="s">
        <v>8</v>
      </c>
      <c r="C18" s="19">
        <v>2322700</v>
      </c>
      <c r="D18" s="19">
        <v>2775600</v>
      </c>
      <c r="E18" s="19">
        <v>3290800</v>
      </c>
      <c r="F18" s="19">
        <v>3709553</v>
      </c>
      <c r="G18" s="19">
        <v>4162278</v>
      </c>
      <c r="H18" s="19">
        <v>4169410</v>
      </c>
      <c r="I18" s="19">
        <v>4678868.7341999998</v>
      </c>
      <c r="J18" s="19">
        <v>5343239.6471999995</v>
      </c>
      <c r="K18" s="19">
        <v>5797377.642</v>
      </c>
      <c r="L18" s="19">
        <v>4801764.6683999998</v>
      </c>
      <c r="M18" s="19">
        <v>5945849.784</v>
      </c>
      <c r="N18" s="19">
        <v>7391912.1780000003</v>
      </c>
      <c r="O18" s="19">
        <v>7882319</v>
      </c>
      <c r="P18" s="4"/>
      <c r="Q18" s="4"/>
      <c r="R18" s="3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1"/>
      <c r="GC18" s="1"/>
      <c r="GD18" s="1"/>
    </row>
    <row r="19" spans="1:187" ht="15.75" x14ac:dyDescent="0.25">
      <c r="A19" s="13">
        <v>6.2</v>
      </c>
      <c r="B19" s="14" t="s">
        <v>9</v>
      </c>
      <c r="C19" s="19">
        <v>350900</v>
      </c>
      <c r="D19" s="19">
        <v>403600</v>
      </c>
      <c r="E19" s="19">
        <v>494100</v>
      </c>
      <c r="F19" s="19">
        <v>492285.99999999994</v>
      </c>
      <c r="G19" s="19">
        <v>584506</v>
      </c>
      <c r="H19" s="19">
        <v>687157</v>
      </c>
      <c r="I19" s="19">
        <v>757486.59479999996</v>
      </c>
      <c r="J19" s="19">
        <v>947078.02635755995</v>
      </c>
      <c r="K19" s="19">
        <v>984360.45779999997</v>
      </c>
      <c r="L19" s="19">
        <v>490382.29470000003</v>
      </c>
      <c r="M19" s="19">
        <v>865359.00159999996</v>
      </c>
      <c r="N19" s="19">
        <v>1834224.9268</v>
      </c>
      <c r="O19" s="19">
        <v>2234053</v>
      </c>
      <c r="P19" s="4"/>
      <c r="Q19" s="4"/>
      <c r="R19" s="3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1"/>
      <c r="GC19" s="1"/>
      <c r="GD19" s="1"/>
    </row>
    <row r="20" spans="1:187" s="25" customFormat="1" ht="60" x14ac:dyDescent="0.25">
      <c r="A20" s="30" t="s">
        <v>36</v>
      </c>
      <c r="B20" s="31" t="s">
        <v>10</v>
      </c>
      <c r="C20" s="24">
        <f>SUM(C21:C27)</f>
        <v>3251379</v>
      </c>
      <c r="D20" s="24">
        <f t="shared" ref="D20:E20" si="14">SUM(D21:D27)</f>
        <v>3778632</v>
      </c>
      <c r="E20" s="24">
        <f t="shared" si="14"/>
        <v>4365811</v>
      </c>
      <c r="F20" s="24">
        <f t="shared" ref="F20:N20" si="15">SUM(F21:F27)</f>
        <v>4837152</v>
      </c>
      <c r="G20" s="24">
        <f t="shared" si="15"/>
        <v>5654404.9532000003</v>
      </c>
      <c r="H20" s="24">
        <f t="shared" si="15"/>
        <v>5758507</v>
      </c>
      <c r="I20" s="24">
        <f t="shared" si="15"/>
        <v>6379370.3697999995</v>
      </c>
      <c r="J20" s="24">
        <f t="shared" si="15"/>
        <v>7108404.7103845309</v>
      </c>
      <c r="K20" s="24">
        <f t="shared" si="15"/>
        <v>7490627.4437999995</v>
      </c>
      <c r="L20" s="24">
        <f t="shared" si="15"/>
        <v>6382103.1959999995</v>
      </c>
      <c r="M20" s="24">
        <f t="shared" si="15"/>
        <v>8566968.6796000004</v>
      </c>
      <c r="N20" s="24">
        <f t="shared" si="15"/>
        <v>9835781.0186999999</v>
      </c>
      <c r="O20" s="24">
        <f t="shared" ref="O20" si="16">SUM(O21:O27)</f>
        <v>11011146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E20" s="26"/>
    </row>
    <row r="21" spans="1:187" ht="15.75" x14ac:dyDescent="0.25">
      <c r="A21" s="13">
        <v>7.1</v>
      </c>
      <c r="B21" s="14" t="s">
        <v>11</v>
      </c>
      <c r="C21" s="19">
        <v>264279</v>
      </c>
      <c r="D21" s="19">
        <v>303702</v>
      </c>
      <c r="E21" s="19">
        <v>334468</v>
      </c>
      <c r="F21" s="19">
        <v>433095</v>
      </c>
      <c r="G21" s="19">
        <v>438715</v>
      </c>
      <c r="H21" s="19">
        <v>487789.00000000006</v>
      </c>
      <c r="I21" s="19">
        <v>564281</v>
      </c>
      <c r="J21" s="19">
        <v>597762</v>
      </c>
      <c r="K21" s="19">
        <v>634593</v>
      </c>
      <c r="L21" s="19">
        <v>672945</v>
      </c>
      <c r="M21" s="19">
        <v>644803</v>
      </c>
      <c r="N21" s="19">
        <v>711218</v>
      </c>
      <c r="O21" s="19">
        <v>794288</v>
      </c>
      <c r="P21" s="4"/>
      <c r="Q21" s="4"/>
      <c r="R21" s="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1"/>
      <c r="GC21" s="1"/>
      <c r="GD21" s="1"/>
    </row>
    <row r="22" spans="1:187" ht="15.75" x14ac:dyDescent="0.25">
      <c r="A22" s="13">
        <v>7.2</v>
      </c>
      <c r="B22" s="14" t="s">
        <v>12</v>
      </c>
      <c r="C22" s="19">
        <v>1824800</v>
      </c>
      <c r="D22" s="19">
        <v>2200400</v>
      </c>
      <c r="E22" s="19">
        <v>2516200</v>
      </c>
      <c r="F22" s="19">
        <v>2667344</v>
      </c>
      <c r="G22" s="19">
        <v>3225593.7905999999</v>
      </c>
      <c r="H22" s="19">
        <v>3374340</v>
      </c>
      <c r="I22" s="19">
        <v>3866137.1954999999</v>
      </c>
      <c r="J22" s="19">
        <v>4348116.4440000001</v>
      </c>
      <c r="K22" s="19">
        <v>4491129.0617000004</v>
      </c>
      <c r="L22" s="19">
        <v>3358339.1022000001</v>
      </c>
      <c r="M22" s="19">
        <v>5127505.1983000003</v>
      </c>
      <c r="N22" s="19">
        <v>5847812.6113999998</v>
      </c>
      <c r="O22" s="19">
        <v>6466373</v>
      </c>
      <c r="P22" s="4"/>
      <c r="Q22" s="4"/>
      <c r="R22" s="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1"/>
      <c r="GC22" s="1"/>
      <c r="GD22" s="1"/>
    </row>
    <row r="23" spans="1:187" ht="15.75" x14ac:dyDescent="0.25">
      <c r="A23" s="13">
        <v>7.3</v>
      </c>
      <c r="B23" s="14" t="s">
        <v>13</v>
      </c>
      <c r="C23" s="19">
        <v>95100</v>
      </c>
      <c r="D23" s="19">
        <v>90400</v>
      </c>
      <c r="E23" s="19">
        <v>60600</v>
      </c>
      <c r="F23" s="19">
        <v>76183</v>
      </c>
      <c r="G23" s="19">
        <v>62833.906199999998</v>
      </c>
      <c r="H23" s="19">
        <v>85547</v>
      </c>
      <c r="I23" s="19">
        <v>101902.671</v>
      </c>
      <c r="J23" s="19">
        <v>144414.83270900001</v>
      </c>
      <c r="K23" s="19">
        <v>142498.89110000001</v>
      </c>
      <c r="L23" s="19">
        <v>145157.25049999999</v>
      </c>
      <c r="M23" s="19">
        <v>177715.3763</v>
      </c>
      <c r="N23" s="19">
        <v>191379.9503</v>
      </c>
      <c r="O23" s="19">
        <v>201008</v>
      </c>
      <c r="P23" s="4"/>
      <c r="Q23" s="4"/>
      <c r="R23" s="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1"/>
      <c r="GC23" s="1"/>
      <c r="GD23" s="1"/>
    </row>
    <row r="24" spans="1:187" ht="15.75" x14ac:dyDescent="0.25">
      <c r="A24" s="13">
        <v>7.4</v>
      </c>
      <c r="B24" s="14" t="s">
        <v>14</v>
      </c>
      <c r="C24" s="19">
        <v>4500</v>
      </c>
      <c r="D24" s="19">
        <v>10600</v>
      </c>
      <c r="E24" s="19">
        <v>5100</v>
      </c>
      <c r="F24" s="19">
        <v>10366</v>
      </c>
      <c r="G24" s="19">
        <v>25441.526399999999</v>
      </c>
      <c r="H24" s="19">
        <v>26086</v>
      </c>
      <c r="I24" s="19">
        <v>30181.922999999999</v>
      </c>
      <c r="J24" s="19">
        <v>20027.712227250002</v>
      </c>
      <c r="K24" s="19">
        <v>34097.206899999997</v>
      </c>
      <c r="L24" s="19">
        <v>20934.229599999999</v>
      </c>
      <c r="M24" s="19">
        <v>20692.069200000002</v>
      </c>
      <c r="N24" s="19">
        <v>31742.036400000001</v>
      </c>
      <c r="O24" s="19">
        <v>20393</v>
      </c>
      <c r="P24" s="4"/>
      <c r="Q24" s="4"/>
      <c r="R24" s="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1"/>
      <c r="GC24" s="1"/>
      <c r="GD24" s="1"/>
    </row>
    <row r="25" spans="1:187" ht="30" x14ac:dyDescent="0.25">
      <c r="A25" s="13">
        <v>7.5</v>
      </c>
      <c r="B25" s="14" t="s">
        <v>15</v>
      </c>
      <c r="C25" s="19">
        <v>501800</v>
      </c>
      <c r="D25" s="19">
        <v>535500</v>
      </c>
      <c r="E25" s="19">
        <v>634700</v>
      </c>
      <c r="F25" s="19">
        <v>731780</v>
      </c>
      <c r="G25" s="19">
        <v>811405</v>
      </c>
      <c r="H25" s="19">
        <v>641997</v>
      </c>
      <c r="I25" s="19">
        <v>662329.91249999998</v>
      </c>
      <c r="J25" s="19">
        <v>691857.82750000001</v>
      </c>
      <c r="K25" s="19">
        <v>708991.87760000001</v>
      </c>
      <c r="L25" s="19">
        <v>619731.76809999999</v>
      </c>
      <c r="M25" s="19">
        <v>760596.21660000004</v>
      </c>
      <c r="N25" s="19">
        <v>932970.97259999998</v>
      </c>
      <c r="O25" s="19">
        <v>1086596</v>
      </c>
      <c r="P25" s="4"/>
      <c r="Q25" s="4"/>
      <c r="R25" s="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1"/>
      <c r="GC25" s="1"/>
      <c r="GD25" s="1"/>
    </row>
    <row r="26" spans="1:187" ht="15.75" x14ac:dyDescent="0.25">
      <c r="A26" s="13">
        <v>7.6</v>
      </c>
      <c r="B26" s="14" t="s">
        <v>16</v>
      </c>
      <c r="C26" s="19">
        <v>20700</v>
      </c>
      <c r="D26" s="19">
        <v>16600</v>
      </c>
      <c r="E26" s="19">
        <v>18700</v>
      </c>
      <c r="F26" s="19">
        <v>19309</v>
      </c>
      <c r="G26" s="19">
        <v>17867.73</v>
      </c>
      <c r="H26" s="19">
        <v>22286</v>
      </c>
      <c r="I26" s="19">
        <v>23150.667799999999</v>
      </c>
      <c r="J26" s="19">
        <v>53484.893948280005</v>
      </c>
      <c r="K26" s="19">
        <v>55159.406499999997</v>
      </c>
      <c r="L26" s="19">
        <v>57204.845600000001</v>
      </c>
      <c r="M26" s="19">
        <v>62044.819199999998</v>
      </c>
      <c r="N26" s="19">
        <v>65275.447999999997</v>
      </c>
      <c r="O26" s="19">
        <v>48326</v>
      </c>
      <c r="P26" s="4"/>
      <c r="Q26" s="4"/>
      <c r="R26" s="3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1"/>
      <c r="GC26" s="1"/>
      <c r="GD26" s="1"/>
    </row>
    <row r="27" spans="1:187" ht="45" x14ac:dyDescent="0.25">
      <c r="A27" s="13">
        <v>7.7</v>
      </c>
      <c r="B27" s="14" t="s">
        <v>17</v>
      </c>
      <c r="C27" s="19">
        <v>540200</v>
      </c>
      <c r="D27" s="19">
        <v>621430</v>
      </c>
      <c r="E27" s="19">
        <v>796043</v>
      </c>
      <c r="F27" s="19">
        <v>899075</v>
      </c>
      <c r="G27" s="19">
        <v>1072548</v>
      </c>
      <c r="H27" s="19">
        <v>1120462</v>
      </c>
      <c r="I27" s="19">
        <v>1131387</v>
      </c>
      <c r="J27" s="19">
        <v>1252741</v>
      </c>
      <c r="K27" s="19">
        <v>1424158</v>
      </c>
      <c r="L27" s="19">
        <v>1507791</v>
      </c>
      <c r="M27" s="19">
        <v>1773612</v>
      </c>
      <c r="N27" s="19">
        <v>2055382</v>
      </c>
      <c r="O27" s="19">
        <v>2394162</v>
      </c>
      <c r="P27" s="4"/>
      <c r="Q27" s="4"/>
      <c r="R27" s="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1"/>
      <c r="GC27" s="1"/>
      <c r="GD27" s="1"/>
    </row>
    <row r="28" spans="1:187" ht="15.75" x14ac:dyDescent="0.25">
      <c r="A28" s="15" t="s">
        <v>37</v>
      </c>
      <c r="B28" s="14" t="s">
        <v>18</v>
      </c>
      <c r="C28" s="19">
        <v>1425608</v>
      </c>
      <c r="D28" s="19">
        <v>1584297</v>
      </c>
      <c r="E28" s="19">
        <v>1710463</v>
      </c>
      <c r="F28" s="19">
        <v>1904659</v>
      </c>
      <c r="G28" s="19">
        <v>2059871</v>
      </c>
      <c r="H28" s="19">
        <v>2134586</v>
      </c>
      <c r="I28" s="19">
        <v>2490143</v>
      </c>
      <c r="J28" s="19">
        <v>3319015</v>
      </c>
      <c r="K28" s="19">
        <v>3670775</v>
      </c>
      <c r="L28" s="19">
        <v>4049076</v>
      </c>
      <c r="M28" s="19">
        <v>4354616</v>
      </c>
      <c r="N28" s="19">
        <v>5026533</v>
      </c>
      <c r="O28" s="19">
        <v>5814694</v>
      </c>
      <c r="P28" s="4"/>
      <c r="Q28" s="4"/>
      <c r="R28" s="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1"/>
      <c r="GC28" s="1"/>
      <c r="GD28" s="1"/>
    </row>
    <row r="29" spans="1:187" ht="75" x14ac:dyDescent="0.25">
      <c r="A29" s="15" t="s">
        <v>38</v>
      </c>
      <c r="B29" s="14" t="s">
        <v>19</v>
      </c>
      <c r="C29" s="19">
        <v>2833805</v>
      </c>
      <c r="D29" s="19">
        <v>3434098.0000000005</v>
      </c>
      <c r="E29" s="19">
        <v>3897344.9999999995</v>
      </c>
      <c r="F29" s="19">
        <v>4465247</v>
      </c>
      <c r="G29" s="19">
        <v>4961202</v>
      </c>
      <c r="H29" s="19">
        <v>5495023</v>
      </c>
      <c r="I29" s="19">
        <v>6114291.0345000001</v>
      </c>
      <c r="J29" s="19">
        <v>6779559.9966000002</v>
      </c>
      <c r="K29" s="19">
        <v>7117676.8980999999</v>
      </c>
      <c r="L29" s="19">
        <v>7483985.0788000003</v>
      </c>
      <c r="M29" s="19">
        <v>8549479.7219999991</v>
      </c>
      <c r="N29" s="19">
        <v>9645566.9425000008</v>
      </c>
      <c r="O29" s="19">
        <v>10804107</v>
      </c>
      <c r="P29" s="4"/>
      <c r="Q29" s="4"/>
      <c r="R29" s="3"/>
      <c r="S29" s="5"/>
      <c r="T29" s="5"/>
      <c r="U29" s="5"/>
      <c r="V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1"/>
      <c r="GC29" s="1"/>
      <c r="GD29" s="1"/>
    </row>
    <row r="30" spans="1:187" ht="30" x14ac:dyDescent="0.25">
      <c r="A30" s="15" t="s">
        <v>39</v>
      </c>
      <c r="B30" s="14" t="s">
        <v>54</v>
      </c>
      <c r="C30" s="19">
        <v>1393752</v>
      </c>
      <c r="D30" s="19">
        <v>1552379</v>
      </c>
      <c r="E30" s="19">
        <v>1738971</v>
      </c>
      <c r="F30" s="19">
        <v>1943861</v>
      </c>
      <c r="G30" s="19">
        <v>2350512</v>
      </c>
      <c r="H30" s="19">
        <v>2394330</v>
      </c>
      <c r="I30" s="19">
        <v>2693117</v>
      </c>
      <c r="J30" s="19">
        <v>2986202</v>
      </c>
      <c r="K30" s="19">
        <v>3343097</v>
      </c>
      <c r="L30" s="19">
        <v>4069925</v>
      </c>
      <c r="M30" s="19">
        <v>4424817</v>
      </c>
      <c r="N30" s="19">
        <v>4925009</v>
      </c>
      <c r="O30" s="19">
        <v>5039015</v>
      </c>
      <c r="P30" s="4"/>
      <c r="Q30" s="4"/>
      <c r="R30" s="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1"/>
      <c r="GC30" s="1"/>
      <c r="GD30" s="1"/>
    </row>
    <row r="31" spans="1:187" ht="15.75" x14ac:dyDescent="0.25">
      <c r="A31" s="15" t="s">
        <v>40</v>
      </c>
      <c r="B31" s="14" t="s">
        <v>20</v>
      </c>
      <c r="C31" s="19">
        <v>2730376</v>
      </c>
      <c r="D31" s="19">
        <v>3063920</v>
      </c>
      <c r="E31" s="19">
        <v>3538298.0000000005</v>
      </c>
      <c r="F31" s="19">
        <v>4170260</v>
      </c>
      <c r="G31" s="19">
        <v>5122505</v>
      </c>
      <c r="H31" s="19">
        <v>5685616</v>
      </c>
      <c r="I31" s="19">
        <v>6445678.3092</v>
      </c>
      <c r="J31" s="19">
        <v>6840508.9390000002</v>
      </c>
      <c r="K31" s="19">
        <v>7811812.3366</v>
      </c>
      <c r="L31" s="19">
        <v>7061780.2038000003</v>
      </c>
      <c r="M31" s="19">
        <v>8195124.7669000002</v>
      </c>
      <c r="N31" s="19">
        <v>9428364.8584000003</v>
      </c>
      <c r="O31" s="19">
        <v>10597922</v>
      </c>
      <c r="P31" s="4"/>
      <c r="Q31" s="4"/>
      <c r="R31" s="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1"/>
      <c r="GC31" s="1"/>
      <c r="GD31" s="1"/>
    </row>
    <row r="32" spans="1:187" s="26" customFormat="1" ht="15.75" x14ac:dyDescent="0.25">
      <c r="A32" s="27"/>
      <c r="B32" s="28" t="s">
        <v>30</v>
      </c>
      <c r="C32" s="29">
        <f>C17+C20+C28+C29+C30+C31</f>
        <v>14308520</v>
      </c>
      <c r="D32" s="29">
        <f t="shared" ref="D32:E32" si="17">D17+D20+D28+D29+D30+D31</f>
        <v>16592526</v>
      </c>
      <c r="E32" s="29">
        <f t="shared" si="17"/>
        <v>19035788</v>
      </c>
      <c r="F32" s="29">
        <f t="shared" ref="F32:G32" si="18">F17+F20+F28+F29+F30+F31</f>
        <v>21523018</v>
      </c>
      <c r="G32" s="29">
        <f t="shared" si="18"/>
        <v>24895278.953200001</v>
      </c>
      <c r="H32" s="29">
        <f t="shared" ref="H32:I32" si="19">H17+H20+H28+H29+H30+H31</f>
        <v>26324629</v>
      </c>
      <c r="I32" s="29">
        <f t="shared" si="19"/>
        <v>29558955.0425</v>
      </c>
      <c r="J32" s="29">
        <f t="shared" ref="J32:K32" si="20">J17+J20+J28+J29+J30+J31</f>
        <v>33324008.319542091</v>
      </c>
      <c r="K32" s="29">
        <f t="shared" si="20"/>
        <v>36215726.778300002</v>
      </c>
      <c r="L32" s="29">
        <f t="shared" ref="L32:M32" si="21">L17+L20+L28+L29+L30+L31</f>
        <v>34339016.441699997</v>
      </c>
      <c r="M32" s="29">
        <f t="shared" si="21"/>
        <v>40902214.954099998</v>
      </c>
      <c r="N32" s="29">
        <f t="shared" ref="N32" si="22">N17+N20+N28+N29+N30+N31</f>
        <v>48087391.924400002</v>
      </c>
      <c r="O32" s="29">
        <f t="shared" ref="O32" si="23">O17+O20+O28+O29+O30+O31</f>
        <v>53383256</v>
      </c>
      <c r="P32" s="4"/>
      <c r="Q32" s="4"/>
      <c r="R32" s="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5"/>
      <c r="GC32" s="25"/>
      <c r="GD32" s="25"/>
    </row>
    <row r="33" spans="1:187" s="25" customFormat="1" ht="30" x14ac:dyDescent="0.25">
      <c r="A33" s="22" t="s">
        <v>27</v>
      </c>
      <c r="B33" s="32" t="s">
        <v>41</v>
      </c>
      <c r="C33" s="24">
        <f t="shared" ref="C33:H33" si="24">C6+C11+C13+C14+C15+C17+C20+C28+C29+C30+C31</f>
        <v>34975303</v>
      </c>
      <c r="D33" s="24">
        <f t="shared" si="24"/>
        <v>37947671</v>
      </c>
      <c r="E33" s="24">
        <f t="shared" si="24"/>
        <v>42672201</v>
      </c>
      <c r="F33" s="24">
        <f t="shared" si="24"/>
        <v>48770864</v>
      </c>
      <c r="G33" s="24">
        <f t="shared" si="24"/>
        <v>55642061.953199998</v>
      </c>
      <c r="H33" s="24">
        <f t="shared" si="24"/>
        <v>62450287</v>
      </c>
      <c r="I33" s="24">
        <f t="shared" ref="I33:K33" si="25">I6+I11+I13+I14+I15+I17+I20+I28+I29+I30+I31</f>
        <v>72527188.226500019</v>
      </c>
      <c r="J33" s="24">
        <f t="shared" si="25"/>
        <v>79817559.630116805</v>
      </c>
      <c r="K33" s="24">
        <f t="shared" si="25"/>
        <v>86284780.811827525</v>
      </c>
      <c r="L33" s="24">
        <f t="shared" ref="L33:M33" si="26">L6+L11+L13+L14+L15+L17+L20+L28+L29+L30+L31</f>
        <v>90886785.212537974</v>
      </c>
      <c r="M33" s="24">
        <f t="shared" si="26"/>
        <v>107121698.17621002</v>
      </c>
      <c r="N33" s="24">
        <f t="shared" ref="N33" si="27">N6+N11+N13+N14+N15+N17+N20+N28+N29+N30+N31</f>
        <v>122369104.33564</v>
      </c>
      <c r="O33" s="24">
        <f t="shared" ref="O33" si="28">O6+O11+O13+O14+O15+O17+O20+O28+O29+O30+O31</f>
        <v>132912387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E33" s="26"/>
    </row>
    <row r="34" spans="1:187" ht="15.75" x14ac:dyDescent="0.25">
      <c r="A34" s="16" t="s">
        <v>43</v>
      </c>
      <c r="B34" s="17" t="s">
        <v>25</v>
      </c>
      <c r="C34" s="21">
        <v>4243900</v>
      </c>
      <c r="D34" s="21">
        <v>4656500</v>
      </c>
      <c r="E34" s="21">
        <v>5263500</v>
      </c>
      <c r="F34" s="21">
        <v>5418300</v>
      </c>
      <c r="G34" s="21">
        <v>6216700</v>
      </c>
      <c r="H34" s="21">
        <v>7574400</v>
      </c>
      <c r="I34" s="19">
        <v>7755630.3298729388</v>
      </c>
      <c r="J34" s="19">
        <v>8960832</v>
      </c>
      <c r="K34" s="19">
        <v>8527829</v>
      </c>
      <c r="L34" s="19">
        <v>9851978</v>
      </c>
      <c r="M34" s="19">
        <v>11631482</v>
      </c>
      <c r="N34" s="19">
        <v>12062558</v>
      </c>
      <c r="O34" s="19">
        <v>14398900</v>
      </c>
      <c r="P34" s="4"/>
      <c r="Q34" s="4"/>
      <c r="R34" s="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</row>
    <row r="35" spans="1:187" ht="30" x14ac:dyDescent="0.25">
      <c r="A35" s="18">
        <v>14</v>
      </c>
      <c r="B35" s="17" t="s">
        <v>24</v>
      </c>
      <c r="C35" s="21">
        <v>1279000</v>
      </c>
      <c r="D35" s="21">
        <v>1463800</v>
      </c>
      <c r="E35" s="21">
        <v>1508500</v>
      </c>
      <c r="F35" s="21">
        <v>1691600</v>
      </c>
      <c r="G35" s="21">
        <v>1435900</v>
      </c>
      <c r="H35" s="21">
        <v>1583100</v>
      </c>
      <c r="I35" s="19">
        <v>1669277</v>
      </c>
      <c r="J35" s="19">
        <v>1406281</v>
      </c>
      <c r="K35" s="19">
        <v>2228698</v>
      </c>
      <c r="L35" s="19">
        <v>2880617</v>
      </c>
      <c r="M35" s="19">
        <v>3906051</v>
      </c>
      <c r="N35" s="19">
        <v>4079300</v>
      </c>
      <c r="O35" s="19">
        <v>3343900</v>
      </c>
      <c r="P35" s="4"/>
      <c r="Q35" s="4"/>
      <c r="R35" s="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</row>
    <row r="36" spans="1:187" s="26" customFormat="1" ht="30" x14ac:dyDescent="0.25">
      <c r="A36" s="33" t="s">
        <v>45</v>
      </c>
      <c r="B36" s="34" t="s">
        <v>55</v>
      </c>
      <c r="C36" s="29">
        <f>C33+C34-C35</f>
        <v>37940203</v>
      </c>
      <c r="D36" s="29">
        <f t="shared" ref="D36:E36" si="29">D33+D34-D35</f>
        <v>41140371</v>
      </c>
      <c r="E36" s="29">
        <f t="shared" si="29"/>
        <v>46427201</v>
      </c>
      <c r="F36" s="29">
        <f t="shared" ref="F36:H36" si="30">F33+F34-F35</f>
        <v>52497564</v>
      </c>
      <c r="G36" s="29">
        <f t="shared" si="30"/>
        <v>60422861.953199998</v>
      </c>
      <c r="H36" s="29">
        <f t="shared" si="30"/>
        <v>68441587</v>
      </c>
      <c r="I36" s="29">
        <f t="shared" ref="I36:N36" si="31">I33+I34-I35</f>
        <v>78613541.556372955</v>
      </c>
      <c r="J36" s="29">
        <f t="shared" si="31"/>
        <v>87372110.630116805</v>
      </c>
      <c r="K36" s="29">
        <f t="shared" si="31"/>
        <v>92583911.811827525</v>
      </c>
      <c r="L36" s="29">
        <f t="shared" si="31"/>
        <v>97858146.212537974</v>
      </c>
      <c r="M36" s="29">
        <f t="shared" si="31"/>
        <v>114847129.17621002</v>
      </c>
      <c r="N36" s="29">
        <f t="shared" si="31"/>
        <v>130352362.33564001</v>
      </c>
      <c r="O36" s="29">
        <f t="shared" ref="O36" si="32">O33+O34-O35</f>
        <v>143967387</v>
      </c>
      <c r="P36" s="4"/>
      <c r="Q36" s="4"/>
      <c r="R36" s="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</row>
    <row r="37" spans="1:187" ht="15.75" x14ac:dyDescent="0.25">
      <c r="A37" s="16" t="s">
        <v>46</v>
      </c>
      <c r="B37" s="17" t="s">
        <v>42</v>
      </c>
      <c r="C37" s="21">
        <v>492750</v>
      </c>
      <c r="D37" s="21">
        <v>495660</v>
      </c>
      <c r="E37" s="21">
        <v>498570</v>
      </c>
      <c r="F37" s="21">
        <v>501510</v>
      </c>
      <c r="G37" s="21">
        <v>504460</v>
      </c>
      <c r="H37" s="21">
        <v>507430</v>
      </c>
      <c r="I37" s="19">
        <v>510410</v>
      </c>
      <c r="J37" s="19">
        <v>513410</v>
      </c>
      <c r="K37" s="19">
        <v>516420</v>
      </c>
      <c r="L37" s="21">
        <v>519460</v>
      </c>
      <c r="M37" s="21">
        <v>522510</v>
      </c>
      <c r="N37" s="21">
        <v>530790</v>
      </c>
      <c r="O37" s="21">
        <v>532630</v>
      </c>
      <c r="S37" s="1"/>
      <c r="T37" s="1"/>
      <c r="U37" s="1"/>
      <c r="V37" s="1"/>
    </row>
    <row r="38" spans="1:187" s="26" customFormat="1" ht="30" x14ac:dyDescent="0.25">
      <c r="A38" s="33" t="s">
        <v>47</v>
      </c>
      <c r="B38" s="34" t="s">
        <v>58</v>
      </c>
      <c r="C38" s="29">
        <f>C36/C37*1000</f>
        <v>76996.860476915273</v>
      </c>
      <c r="D38" s="29">
        <f t="shared" ref="D38:J38" si="33">D36/D37*1000</f>
        <v>83001.192349594479</v>
      </c>
      <c r="E38" s="29">
        <f t="shared" si="33"/>
        <v>93120.727280020859</v>
      </c>
      <c r="F38" s="29">
        <f t="shared" si="33"/>
        <v>104678.99742776813</v>
      </c>
      <c r="G38" s="29">
        <f t="shared" si="33"/>
        <v>119777.31029853705</v>
      </c>
      <c r="H38" s="29">
        <f t="shared" si="33"/>
        <v>134878.87393335041</v>
      </c>
      <c r="I38" s="29">
        <f t="shared" si="33"/>
        <v>154020.378825597</v>
      </c>
      <c r="J38" s="29">
        <f t="shared" si="33"/>
        <v>170179.99382582499</v>
      </c>
      <c r="K38" s="29">
        <f t="shared" ref="K38:N38" si="34">K36/K37*1000</f>
        <v>179280.25988890347</v>
      </c>
      <c r="L38" s="29">
        <f t="shared" si="34"/>
        <v>188384.37264185495</v>
      </c>
      <c r="M38" s="29">
        <f t="shared" si="34"/>
        <v>219798.9113628639</v>
      </c>
      <c r="N38" s="29">
        <f t="shared" si="34"/>
        <v>245581.79757651806</v>
      </c>
      <c r="O38" s="29">
        <f t="shared" ref="O38" si="35">O36/O37*1000</f>
        <v>270295.30255524477</v>
      </c>
      <c r="P38" s="2"/>
      <c r="Q38" s="2"/>
      <c r="R38" s="3"/>
      <c r="S38" s="3"/>
      <c r="T38" s="3"/>
      <c r="U38" s="3"/>
      <c r="V38" s="3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W38" s="29"/>
      <c r="BX38" s="29"/>
      <c r="BY38" s="29"/>
      <c r="BZ38" s="29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</row>
    <row r="39" spans="1:187" ht="33.75" customHeight="1" x14ac:dyDescent="0.25">
      <c r="A39" s="6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2" max="1048575" man="1"/>
    <brk id="34" max="1048575" man="1"/>
    <brk id="50" max="1048575" man="1"/>
    <brk id="114" max="95" man="1"/>
    <brk id="150" max="1048575" man="1"/>
    <brk id="174" max="1048575" man="1"/>
    <brk id="18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39"/>
  <sheetViews>
    <sheetView zoomScale="78" zoomScaleNormal="78" zoomScaleSheetLayoutView="100" workbookViewId="0">
      <pane xSplit="2" ySplit="5" topLeftCell="C30" activePane="bottomRight" state="frozen"/>
      <selection activeCell="AP11" sqref="AP11"/>
      <selection pane="topRight" activeCell="AP11" sqref="AP11"/>
      <selection pane="bottomLeft" activeCell="AP11" sqref="AP11"/>
      <selection pane="bottomRight" activeCell="AP11" sqref="AP11"/>
    </sheetView>
  </sheetViews>
  <sheetFormatPr defaultColWidth="8.85546875" defaultRowHeight="15" x14ac:dyDescent="0.25"/>
  <cols>
    <col min="1" max="1" width="11" style="2" customWidth="1"/>
    <col min="2" max="2" width="25.85546875" style="2" customWidth="1"/>
    <col min="3" max="3" width="9.7109375" style="2" customWidth="1"/>
    <col min="4" max="6" width="10.7109375" style="2" customWidth="1"/>
    <col min="7" max="15" width="10.7109375" style="1" customWidth="1"/>
    <col min="16" max="16" width="11" style="2" customWidth="1"/>
    <col min="17" max="19" width="11.42578125" style="2" customWidth="1"/>
    <col min="20" max="47" width="9.140625" style="2" customWidth="1"/>
    <col min="48" max="48" width="12.42578125" style="2" customWidth="1"/>
    <col min="49" max="70" width="9.140625" style="2" customWidth="1"/>
    <col min="71" max="71" width="12.140625" style="2" customWidth="1"/>
    <col min="72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2" customWidth="1"/>
    <col min="100" max="104" width="9.140625" style="2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22" width="9.140625" style="1" hidden="1" customWidth="1"/>
    <col min="123" max="123" width="9.140625" style="1" customWidth="1"/>
    <col min="124" max="153" width="9.140625" style="2" customWidth="1"/>
    <col min="154" max="154" width="9.140625" style="2" hidden="1" customWidth="1"/>
    <col min="155" max="162" width="9.140625" style="2" customWidth="1"/>
    <col min="163" max="163" width="9.140625" style="2" hidden="1" customWidth="1"/>
    <col min="164" max="168" width="9.140625" style="2" customWidth="1"/>
    <col min="169" max="169" width="9.140625" style="2" hidden="1" customWidth="1"/>
    <col min="170" max="179" width="9.140625" style="2" customWidth="1"/>
    <col min="180" max="180" width="9.140625" style="2"/>
    <col min="181" max="183" width="8.85546875" style="2"/>
    <col min="184" max="184" width="12.7109375" style="2" bestFit="1" customWidth="1"/>
    <col min="185" max="16384" width="8.85546875" style="2"/>
  </cols>
  <sheetData>
    <row r="1" spans="1:184" ht="15.75" x14ac:dyDescent="0.25">
      <c r="A1" s="2" t="s">
        <v>53</v>
      </c>
      <c r="B1" s="6" t="s">
        <v>66</v>
      </c>
    </row>
    <row r="2" spans="1:184" ht="15.75" x14ac:dyDescent="0.25">
      <c r="A2" s="7" t="s">
        <v>49</v>
      </c>
    </row>
    <row r="3" spans="1:184" ht="15.75" x14ac:dyDescent="0.25">
      <c r="A3" s="7"/>
      <c r="I3" s="1" t="str">
        <f>GSVA_cur!I3</f>
        <v>As on 01.08.2024</v>
      </c>
    </row>
    <row r="4" spans="1:184" ht="15.75" x14ac:dyDescent="0.25">
      <c r="A4" s="7"/>
      <c r="E4" s="8"/>
      <c r="F4" s="8" t="s">
        <v>57</v>
      </c>
    </row>
    <row r="5" spans="1:184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4" s="25" customFormat="1" ht="21" customHeight="1" x14ac:dyDescent="0.25">
      <c r="A6" s="22" t="s">
        <v>26</v>
      </c>
      <c r="B6" s="23" t="s">
        <v>2</v>
      </c>
      <c r="C6" s="24">
        <f>SUM(C7:C10)</f>
        <v>9400805</v>
      </c>
      <c r="D6" s="24">
        <f t="shared" ref="D6:F6" si="0">SUM(D7:D10)</f>
        <v>9783109</v>
      </c>
      <c r="E6" s="24">
        <f t="shared" si="0"/>
        <v>10835268</v>
      </c>
      <c r="F6" s="24">
        <f t="shared" si="0"/>
        <v>11219987</v>
      </c>
      <c r="G6" s="24">
        <f t="shared" ref="G6:N6" si="1">SUM(G7:G10)</f>
        <v>12151829</v>
      </c>
      <c r="H6" s="24">
        <f t="shared" si="1"/>
        <v>13971716</v>
      </c>
      <c r="I6" s="24">
        <f t="shared" si="1"/>
        <v>16519151.068934806</v>
      </c>
      <c r="J6" s="24">
        <f t="shared" si="1"/>
        <v>17103517.291734461</v>
      </c>
      <c r="K6" s="24">
        <f t="shared" si="1"/>
        <v>18558456.154953562</v>
      </c>
      <c r="L6" s="24">
        <f t="shared" si="1"/>
        <v>18910050.242334191</v>
      </c>
      <c r="M6" s="24">
        <f t="shared" si="1"/>
        <v>20755351.489132889</v>
      </c>
      <c r="N6" s="24">
        <f t="shared" si="1"/>
        <v>21378288.177545544</v>
      </c>
      <c r="O6" s="24">
        <f t="shared" ref="O6" si="2">SUM(O7:O10)</f>
        <v>21740313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GB6" s="26"/>
    </row>
    <row r="7" spans="1:184" ht="15.75" x14ac:dyDescent="0.25">
      <c r="A7" s="13">
        <v>1.1000000000000001</v>
      </c>
      <c r="B7" s="14" t="s">
        <v>59</v>
      </c>
      <c r="C7" s="19">
        <v>5204052</v>
      </c>
      <c r="D7" s="19">
        <v>5256943</v>
      </c>
      <c r="E7" s="19">
        <v>6062373</v>
      </c>
      <c r="F7" s="19">
        <v>6098300</v>
      </c>
      <c r="G7" s="19">
        <v>5845963</v>
      </c>
      <c r="H7" s="19">
        <v>6430367</v>
      </c>
      <c r="I7" s="19">
        <v>7411839.9697185606</v>
      </c>
      <c r="J7" s="19">
        <v>6930317.2512203064</v>
      </c>
      <c r="K7" s="19">
        <v>7806340.12879257</v>
      </c>
      <c r="L7" s="19">
        <v>7519738.8845038172</v>
      </c>
      <c r="M7" s="19">
        <v>8035080.8004519138</v>
      </c>
      <c r="N7" s="19">
        <v>8182165.0374240931</v>
      </c>
      <c r="O7" s="19">
        <v>8071282.0000000009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1"/>
      <c r="FZ7" s="1"/>
      <c r="GA7" s="1"/>
    </row>
    <row r="8" spans="1:184" ht="15.75" x14ac:dyDescent="0.25">
      <c r="A8" s="13">
        <v>1.2</v>
      </c>
      <c r="B8" s="14" t="s">
        <v>60</v>
      </c>
      <c r="C8" s="19">
        <v>2758776</v>
      </c>
      <c r="D8" s="19">
        <v>2924660</v>
      </c>
      <c r="E8" s="19">
        <v>2972129</v>
      </c>
      <c r="F8" s="19">
        <v>3118500</v>
      </c>
      <c r="G8" s="19">
        <v>3621934</v>
      </c>
      <c r="H8" s="19">
        <v>4191655.0000000005</v>
      </c>
      <c r="I8" s="19">
        <v>4691840.633416459</v>
      </c>
      <c r="J8" s="19">
        <v>5075964.7120891633</v>
      </c>
      <c r="K8" s="19">
        <v>5348352.9145510839</v>
      </c>
      <c r="L8" s="19">
        <v>5584628.4094715947</v>
      </c>
      <c r="M8" s="19">
        <v>5936846.2254625056</v>
      </c>
      <c r="N8" s="19">
        <v>6096648.0062138112</v>
      </c>
      <c r="O8" s="19">
        <v>6388619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1"/>
      <c r="FZ8" s="1"/>
      <c r="GA8" s="1"/>
    </row>
    <row r="9" spans="1:184" ht="15.75" x14ac:dyDescent="0.25">
      <c r="A9" s="13">
        <v>1.3</v>
      </c>
      <c r="B9" s="14" t="s">
        <v>61</v>
      </c>
      <c r="C9" s="19">
        <v>250314</v>
      </c>
      <c r="D9" s="19">
        <v>246911</v>
      </c>
      <c r="E9" s="19">
        <v>249137</v>
      </c>
      <c r="F9" s="19">
        <v>241187</v>
      </c>
      <c r="G9" s="19">
        <v>236065</v>
      </c>
      <c r="H9" s="19">
        <v>249844</v>
      </c>
      <c r="I9" s="19">
        <v>270235.5090844318</v>
      </c>
      <c r="J9" s="19">
        <v>274655.64952814841</v>
      </c>
      <c r="K9" s="19">
        <v>288681.22469040245</v>
      </c>
      <c r="L9" s="19">
        <v>276003.03206106869</v>
      </c>
      <c r="M9" s="19">
        <v>266307.91745516169</v>
      </c>
      <c r="N9" s="19">
        <v>265055.58162688883</v>
      </c>
      <c r="O9" s="19">
        <v>267314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1"/>
      <c r="FZ9" s="1"/>
      <c r="GA9" s="1"/>
    </row>
    <row r="10" spans="1:184" ht="15.75" x14ac:dyDescent="0.25">
      <c r="A10" s="13">
        <v>1.4</v>
      </c>
      <c r="B10" s="14" t="s">
        <v>62</v>
      </c>
      <c r="C10" s="19">
        <v>1187663</v>
      </c>
      <c r="D10" s="19">
        <v>1354595</v>
      </c>
      <c r="E10" s="19">
        <v>1551629</v>
      </c>
      <c r="F10" s="19">
        <v>1762000</v>
      </c>
      <c r="G10" s="19">
        <v>2447867</v>
      </c>
      <c r="H10" s="19">
        <v>3099850</v>
      </c>
      <c r="I10" s="19">
        <v>4145234.9567153547</v>
      </c>
      <c r="J10" s="19">
        <v>4822579.6788968435</v>
      </c>
      <c r="K10" s="19">
        <v>5115081.886919505</v>
      </c>
      <c r="L10" s="19">
        <v>5529679.9162977096</v>
      </c>
      <c r="M10" s="19">
        <v>6517116.54576331</v>
      </c>
      <c r="N10" s="19">
        <v>6834419.5522807511</v>
      </c>
      <c r="O10" s="19">
        <v>7013098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1"/>
      <c r="FZ10" s="1"/>
      <c r="GA10" s="1"/>
    </row>
    <row r="11" spans="1:184" ht="15.75" x14ac:dyDescent="0.25">
      <c r="A11" s="15" t="s">
        <v>31</v>
      </c>
      <c r="B11" s="14" t="s">
        <v>3</v>
      </c>
      <c r="C11" s="19">
        <v>1416194</v>
      </c>
      <c r="D11" s="19">
        <v>1428290</v>
      </c>
      <c r="E11" s="19">
        <v>1387986</v>
      </c>
      <c r="F11" s="19">
        <v>1279847</v>
      </c>
      <c r="G11" s="19">
        <v>1739315</v>
      </c>
      <c r="H11" s="19">
        <v>2063240.0000000002</v>
      </c>
      <c r="I11" s="19">
        <v>2011647.5229782686</v>
      </c>
      <c r="J11" s="19">
        <v>1973905.6265863976</v>
      </c>
      <c r="K11" s="19">
        <v>1775578.8924148607</v>
      </c>
      <c r="L11" s="19">
        <v>1305111.7948091603</v>
      </c>
      <c r="M11" s="19">
        <v>1610445.492303347</v>
      </c>
      <c r="N11" s="19">
        <v>1875025.7274396273</v>
      </c>
      <c r="O11" s="19">
        <v>1979850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1"/>
      <c r="FZ11" s="1"/>
      <c r="GA11" s="1"/>
    </row>
    <row r="12" spans="1:184" s="26" customFormat="1" ht="15.75" x14ac:dyDescent="0.25">
      <c r="A12" s="27"/>
      <c r="B12" s="28" t="s">
        <v>28</v>
      </c>
      <c r="C12" s="29">
        <f>C6+C11</f>
        <v>10816999</v>
      </c>
      <c r="D12" s="29">
        <f t="shared" ref="D12:F12" si="3">D6+D11</f>
        <v>11211399</v>
      </c>
      <c r="E12" s="29">
        <f t="shared" si="3"/>
        <v>12223254</v>
      </c>
      <c r="F12" s="29">
        <f t="shared" si="3"/>
        <v>12499834</v>
      </c>
      <c r="G12" s="29">
        <f t="shared" ref="G12:N12" si="4">G6+G11</f>
        <v>13891144</v>
      </c>
      <c r="H12" s="29">
        <f t="shared" si="4"/>
        <v>16034956</v>
      </c>
      <c r="I12" s="29">
        <f t="shared" si="4"/>
        <v>18530798.591913074</v>
      </c>
      <c r="J12" s="29">
        <f t="shared" si="4"/>
        <v>19077422.918320857</v>
      </c>
      <c r="K12" s="29">
        <f t="shared" si="4"/>
        <v>20334035.047368422</v>
      </c>
      <c r="L12" s="29">
        <f t="shared" si="4"/>
        <v>20215162.03714335</v>
      </c>
      <c r="M12" s="29">
        <f t="shared" si="4"/>
        <v>22365796.981436234</v>
      </c>
      <c r="N12" s="29">
        <f t="shared" si="4"/>
        <v>23253313.904985171</v>
      </c>
      <c r="O12" s="29">
        <f t="shared" ref="O12" si="5">O6+O11</f>
        <v>23720163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5"/>
      <c r="FZ12" s="25"/>
      <c r="GA12" s="25"/>
    </row>
    <row r="13" spans="1:184" s="1" customFormat="1" ht="15.75" x14ac:dyDescent="0.25">
      <c r="A13" s="11" t="s">
        <v>32</v>
      </c>
      <c r="B13" s="12" t="s">
        <v>4</v>
      </c>
      <c r="C13" s="20">
        <v>5070622</v>
      </c>
      <c r="D13" s="20">
        <v>4018819.9999999995</v>
      </c>
      <c r="E13" s="20">
        <v>3857458</v>
      </c>
      <c r="F13" s="20">
        <v>4882841</v>
      </c>
      <c r="G13" s="20">
        <v>5496895</v>
      </c>
      <c r="H13" s="20">
        <v>6054494</v>
      </c>
      <c r="I13" s="20">
        <v>6570058.6961168507</v>
      </c>
      <c r="J13" s="20">
        <v>7151498.7224005228</v>
      </c>
      <c r="K13" s="20">
        <v>7158969.9046439631</v>
      </c>
      <c r="L13" s="20">
        <v>9859538.0946564879</v>
      </c>
      <c r="M13" s="20">
        <v>10333359.865414489</v>
      </c>
      <c r="N13" s="20">
        <v>10706781.70399661</v>
      </c>
      <c r="O13" s="20">
        <v>11327775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GB13" s="2"/>
    </row>
    <row r="14" spans="1:184" ht="45" x14ac:dyDescent="0.25">
      <c r="A14" s="15" t="s">
        <v>33</v>
      </c>
      <c r="B14" s="14" t="s">
        <v>5</v>
      </c>
      <c r="C14" s="19">
        <v>1076517</v>
      </c>
      <c r="D14" s="19">
        <v>734540</v>
      </c>
      <c r="E14" s="19">
        <v>981461</v>
      </c>
      <c r="F14" s="19">
        <v>1025137.9999999999</v>
      </c>
      <c r="G14" s="19">
        <v>1154607</v>
      </c>
      <c r="H14" s="19">
        <v>1448108</v>
      </c>
      <c r="I14" s="20">
        <v>1765329.3477021731</v>
      </c>
      <c r="J14" s="20">
        <v>1495424.8831760495</v>
      </c>
      <c r="K14" s="20">
        <v>2052792.8916408669</v>
      </c>
      <c r="L14" s="19">
        <v>2314714.1740458016</v>
      </c>
      <c r="M14" s="19">
        <v>1972375.3465612202</v>
      </c>
      <c r="N14" s="19">
        <v>2187691.425787318</v>
      </c>
      <c r="O14" s="19">
        <v>2498903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3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3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3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1"/>
      <c r="FZ14" s="1"/>
      <c r="GA14" s="1"/>
    </row>
    <row r="15" spans="1:184" ht="15.75" x14ac:dyDescent="0.25">
      <c r="A15" s="15" t="s">
        <v>34</v>
      </c>
      <c r="B15" s="14" t="s">
        <v>6</v>
      </c>
      <c r="C15" s="19">
        <v>3702645</v>
      </c>
      <c r="D15" s="19">
        <v>3557072</v>
      </c>
      <c r="E15" s="19">
        <v>3707561</v>
      </c>
      <c r="F15" s="19">
        <v>3996330</v>
      </c>
      <c r="G15" s="19">
        <v>3994701</v>
      </c>
      <c r="H15" s="19">
        <v>4365728</v>
      </c>
      <c r="I15" s="19">
        <v>4385790.5958318487</v>
      </c>
      <c r="J15" s="19">
        <v>4579555.4127888056</v>
      </c>
      <c r="K15" s="19">
        <v>4150251.3432875467</v>
      </c>
      <c r="L15" s="19">
        <v>4513674.5225954195</v>
      </c>
      <c r="M15" s="19">
        <v>5509576.3362519415</v>
      </c>
      <c r="N15" s="19">
        <v>5863000.789860189</v>
      </c>
      <c r="O15" s="19">
        <v>6480479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3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3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3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1"/>
      <c r="FZ15" s="1"/>
      <c r="GA15" s="1"/>
    </row>
    <row r="16" spans="1:184" s="26" customFormat="1" ht="15.75" x14ac:dyDescent="0.25">
      <c r="A16" s="27"/>
      <c r="B16" s="28" t="s">
        <v>29</v>
      </c>
      <c r="C16" s="29">
        <f>+C13+C14+C15</f>
        <v>9849784</v>
      </c>
      <c r="D16" s="29">
        <f t="shared" ref="D16:F16" si="6">+D13+D14+D15</f>
        <v>8310432</v>
      </c>
      <c r="E16" s="29">
        <f t="shared" si="6"/>
        <v>8546480</v>
      </c>
      <c r="F16" s="29">
        <f t="shared" si="6"/>
        <v>9904309</v>
      </c>
      <c r="G16" s="29">
        <f t="shared" ref="G16:H16" si="7">+G13+G14+G15</f>
        <v>10646203</v>
      </c>
      <c r="H16" s="29">
        <f t="shared" si="7"/>
        <v>11868330</v>
      </c>
      <c r="I16" s="29">
        <f t="shared" ref="I16:N16" si="8">+I13+I14+I15</f>
        <v>12721178.639650872</v>
      </c>
      <c r="J16" s="29">
        <f t="shared" si="8"/>
        <v>13226479.018365379</v>
      </c>
      <c r="K16" s="29">
        <f t="shared" si="8"/>
        <v>13362014.139572376</v>
      </c>
      <c r="L16" s="29">
        <f t="shared" si="8"/>
        <v>16687926.791297708</v>
      </c>
      <c r="M16" s="29">
        <f t="shared" si="8"/>
        <v>17815311.548227649</v>
      </c>
      <c r="N16" s="29">
        <f t="shared" si="8"/>
        <v>18757473.919644117</v>
      </c>
      <c r="O16" s="29">
        <f t="shared" ref="O16" si="9">+O13+O14+O15</f>
        <v>20307157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4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4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4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5"/>
      <c r="FZ16" s="25"/>
      <c r="GA16" s="25"/>
    </row>
    <row r="17" spans="1:184" s="25" customFormat="1" ht="30" x14ac:dyDescent="0.25">
      <c r="A17" s="22" t="s">
        <v>35</v>
      </c>
      <c r="B17" s="23" t="s">
        <v>7</v>
      </c>
      <c r="C17" s="24">
        <f>C18+C19</f>
        <v>2673500</v>
      </c>
      <c r="D17" s="24">
        <f t="shared" ref="D17:F17" si="10">D18+D19</f>
        <v>2955400</v>
      </c>
      <c r="E17" s="24">
        <f t="shared" si="10"/>
        <v>3314900</v>
      </c>
      <c r="F17" s="24">
        <f t="shared" si="10"/>
        <v>3678886</v>
      </c>
      <c r="G17" s="24">
        <f t="shared" ref="G17:H17" si="11">G18+G19</f>
        <v>4321773</v>
      </c>
      <c r="H17" s="24">
        <f t="shared" si="11"/>
        <v>4345007</v>
      </c>
      <c r="I17" s="24">
        <f t="shared" ref="I17:N17" si="12">I18+I19</f>
        <v>4728082.2484859284</v>
      </c>
      <c r="J17" s="24">
        <f t="shared" si="12"/>
        <v>5254769.8588167587</v>
      </c>
      <c r="K17" s="24">
        <f t="shared" si="12"/>
        <v>5577694.9131578952</v>
      </c>
      <c r="L17" s="24">
        <f t="shared" si="12"/>
        <v>4299583.2008396946</v>
      </c>
      <c r="M17" s="24">
        <f t="shared" si="12"/>
        <v>4888990.9336251942</v>
      </c>
      <c r="N17" s="24">
        <f t="shared" si="12"/>
        <v>6031607.6071176389</v>
      </c>
      <c r="O17" s="24">
        <f t="shared" ref="O17" si="13">O18+O19</f>
        <v>6238431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GB17" s="26"/>
    </row>
    <row r="18" spans="1:184" ht="15.75" x14ac:dyDescent="0.25">
      <c r="A18" s="13">
        <v>6.1</v>
      </c>
      <c r="B18" s="14" t="s">
        <v>8</v>
      </c>
      <c r="C18" s="19">
        <v>2322600</v>
      </c>
      <c r="D18" s="19">
        <v>2580300</v>
      </c>
      <c r="E18" s="19">
        <v>2882600</v>
      </c>
      <c r="F18" s="19">
        <v>3248358</v>
      </c>
      <c r="G18" s="19">
        <v>3789845</v>
      </c>
      <c r="H18" s="19">
        <v>3730660</v>
      </c>
      <c r="I18" s="19">
        <v>4069475.7721767011</v>
      </c>
      <c r="J18" s="19">
        <v>4463358.817116824</v>
      </c>
      <c r="K18" s="19">
        <v>4767518.3575851396</v>
      </c>
      <c r="L18" s="19">
        <v>3900478.9987786259</v>
      </c>
      <c r="M18" s="19">
        <v>4267668.3462787746</v>
      </c>
      <c r="N18" s="19">
        <v>4834049.4915972324</v>
      </c>
      <c r="O18" s="19">
        <v>4862520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1"/>
      <c r="FZ18" s="1"/>
      <c r="GA18" s="1"/>
    </row>
    <row r="19" spans="1:184" ht="15.75" x14ac:dyDescent="0.25">
      <c r="A19" s="13">
        <v>6.2</v>
      </c>
      <c r="B19" s="14" t="s">
        <v>9</v>
      </c>
      <c r="C19" s="19">
        <v>350900</v>
      </c>
      <c r="D19" s="19">
        <v>375100</v>
      </c>
      <c r="E19" s="19">
        <v>432300</v>
      </c>
      <c r="F19" s="19">
        <v>430528</v>
      </c>
      <c r="G19" s="19">
        <v>531928</v>
      </c>
      <c r="H19" s="19">
        <v>614347</v>
      </c>
      <c r="I19" s="19">
        <v>658606.47630922694</v>
      </c>
      <c r="J19" s="19">
        <v>791411.04169993487</v>
      </c>
      <c r="K19" s="19">
        <v>810176.5555727554</v>
      </c>
      <c r="L19" s="19">
        <v>399104.20206106873</v>
      </c>
      <c r="M19" s="19">
        <v>621322.58734642004</v>
      </c>
      <c r="N19" s="19">
        <v>1197558.1155204067</v>
      </c>
      <c r="O19" s="19">
        <v>1375911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1"/>
      <c r="FZ19" s="1"/>
      <c r="GA19" s="1"/>
    </row>
    <row r="20" spans="1:184" s="25" customFormat="1" ht="45" x14ac:dyDescent="0.25">
      <c r="A20" s="30" t="s">
        <v>36</v>
      </c>
      <c r="B20" s="31" t="s">
        <v>10</v>
      </c>
      <c r="C20" s="24">
        <f>SUM(C21:C27)</f>
        <v>3251479</v>
      </c>
      <c r="D20" s="24">
        <f t="shared" ref="D20:F20" si="14">SUM(D21:D27)</f>
        <v>3546157</v>
      </c>
      <c r="E20" s="24">
        <f t="shared" si="14"/>
        <v>3847235</v>
      </c>
      <c r="F20" s="24">
        <f t="shared" si="14"/>
        <v>4144163</v>
      </c>
      <c r="G20" s="24">
        <f t="shared" ref="G20:N20" si="15">SUM(G21:G27)</f>
        <v>4709116</v>
      </c>
      <c r="H20" s="24">
        <f t="shared" si="15"/>
        <v>4698591</v>
      </c>
      <c r="I20" s="24">
        <f t="shared" si="15"/>
        <v>5085380.44727467</v>
      </c>
      <c r="J20" s="24">
        <f t="shared" si="15"/>
        <v>5337963.6932025142</v>
      </c>
      <c r="K20" s="24">
        <f t="shared" si="15"/>
        <v>5494716.6809597528</v>
      </c>
      <c r="L20" s="24">
        <f t="shared" si="15"/>
        <v>4173474.9053435111</v>
      </c>
      <c r="M20" s="24">
        <f t="shared" si="15"/>
        <v>5213442.0683519281</v>
      </c>
      <c r="N20" s="24">
        <f t="shared" si="15"/>
        <v>5404878.3123146445</v>
      </c>
      <c r="O20" s="24">
        <f t="shared" ref="O20" si="16">SUM(O21:O27)</f>
        <v>5780775.7999999998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GB20" s="26"/>
    </row>
    <row r="21" spans="1:184" ht="15.75" x14ac:dyDescent="0.25">
      <c r="A21" s="13">
        <v>7.1</v>
      </c>
      <c r="B21" s="14" t="s">
        <v>11</v>
      </c>
      <c r="C21" s="19">
        <v>264279</v>
      </c>
      <c r="D21" s="19">
        <v>289703</v>
      </c>
      <c r="E21" s="19">
        <v>310521</v>
      </c>
      <c r="F21" s="19">
        <v>378109</v>
      </c>
      <c r="G21" s="19">
        <v>373206</v>
      </c>
      <c r="H21" s="19">
        <v>375307</v>
      </c>
      <c r="I21" s="19">
        <v>426597</v>
      </c>
      <c r="J21" s="19">
        <v>441803</v>
      </c>
      <c r="K21" s="19">
        <v>385515</v>
      </c>
      <c r="L21" s="19">
        <v>341139</v>
      </c>
      <c r="M21" s="19">
        <v>365537</v>
      </c>
      <c r="N21" s="19">
        <v>502201</v>
      </c>
      <c r="O21" s="19">
        <v>518431.00000000006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1"/>
      <c r="FZ21" s="1"/>
      <c r="GA21" s="1"/>
    </row>
    <row r="22" spans="1:184" ht="15.75" x14ac:dyDescent="0.25">
      <c r="A22" s="13">
        <v>7.2</v>
      </c>
      <c r="B22" s="14" t="s">
        <v>12</v>
      </c>
      <c r="C22" s="19">
        <v>1824800</v>
      </c>
      <c r="D22" s="19">
        <v>2055000</v>
      </c>
      <c r="E22" s="19">
        <v>2204100</v>
      </c>
      <c r="F22" s="19">
        <v>2277285</v>
      </c>
      <c r="G22" s="19">
        <v>2677959</v>
      </c>
      <c r="H22" s="19">
        <v>2688113</v>
      </c>
      <c r="I22" s="19">
        <v>2989731.5449768435</v>
      </c>
      <c r="J22" s="19">
        <v>3268265.4451675885</v>
      </c>
      <c r="K22" s="19">
        <v>3316701.2118421053</v>
      </c>
      <c r="L22" s="19">
        <v>2243032.2306870227</v>
      </c>
      <c r="M22" s="19">
        <v>3135006.3181047873</v>
      </c>
      <c r="N22" s="19">
        <v>3140387.2135291626</v>
      </c>
      <c r="O22" s="19">
        <v>3350927.4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1"/>
      <c r="FZ22" s="1"/>
      <c r="GA22" s="1"/>
    </row>
    <row r="23" spans="1:184" ht="15.75" x14ac:dyDescent="0.25">
      <c r="A23" s="13">
        <v>7.3</v>
      </c>
      <c r="B23" s="14" t="s">
        <v>13</v>
      </c>
      <c r="C23" s="19">
        <v>95100</v>
      </c>
      <c r="D23" s="19">
        <v>86000</v>
      </c>
      <c r="E23" s="19">
        <v>53100</v>
      </c>
      <c r="F23" s="19">
        <v>65041.999999999993</v>
      </c>
      <c r="G23" s="19">
        <v>52166</v>
      </c>
      <c r="H23" s="19">
        <v>68150</v>
      </c>
      <c r="I23" s="19">
        <v>78802.651763448521</v>
      </c>
      <c r="J23" s="19">
        <v>108549.94460543443</v>
      </c>
      <c r="K23" s="19">
        <v>105235.29342105263</v>
      </c>
      <c r="L23" s="19">
        <v>96950.008015267173</v>
      </c>
      <c r="M23" s="19">
        <v>108657.32149413925</v>
      </c>
      <c r="N23" s="19">
        <v>102774.32827284282</v>
      </c>
      <c r="O23" s="19">
        <v>104164.4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1"/>
      <c r="FZ23" s="1"/>
      <c r="GA23" s="1"/>
    </row>
    <row r="24" spans="1:184" ht="15.75" x14ac:dyDescent="0.25">
      <c r="A24" s="13">
        <v>7.4</v>
      </c>
      <c r="B24" s="14" t="s">
        <v>14</v>
      </c>
      <c r="C24" s="19">
        <v>4500</v>
      </c>
      <c r="D24" s="19">
        <v>10100</v>
      </c>
      <c r="E24" s="19">
        <v>4500</v>
      </c>
      <c r="F24" s="19">
        <v>8850</v>
      </c>
      <c r="G24" s="19">
        <v>21122</v>
      </c>
      <c r="H24" s="19">
        <v>20781</v>
      </c>
      <c r="I24" s="19">
        <v>23340.491449946563</v>
      </c>
      <c r="J24" s="19">
        <v>15053.650445208266</v>
      </c>
      <c r="K24" s="19">
        <v>25180.943421052631</v>
      </c>
      <c r="L24" s="19">
        <v>13981.877557251908</v>
      </c>
      <c r="M24" s="19">
        <v>12651.038836322554</v>
      </c>
      <c r="N24" s="19">
        <v>17046.44951278068</v>
      </c>
      <c r="O24" s="19">
        <v>10418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1"/>
      <c r="FZ24" s="1"/>
      <c r="GA24" s="1"/>
    </row>
    <row r="25" spans="1:184" ht="30" x14ac:dyDescent="0.25">
      <c r="A25" s="13">
        <v>7.5</v>
      </c>
      <c r="B25" s="14" t="s">
        <v>15</v>
      </c>
      <c r="C25" s="19">
        <v>501900</v>
      </c>
      <c r="D25" s="19">
        <v>505500</v>
      </c>
      <c r="E25" s="19">
        <v>559800</v>
      </c>
      <c r="F25" s="19">
        <v>629147</v>
      </c>
      <c r="G25" s="19">
        <v>674938</v>
      </c>
      <c r="H25" s="19">
        <v>628175</v>
      </c>
      <c r="I25" s="19">
        <v>666298.72719985747</v>
      </c>
      <c r="J25" s="19">
        <v>520036.13268792711</v>
      </c>
      <c r="K25" s="19">
        <v>523590.5894736842</v>
      </c>
      <c r="L25" s="19">
        <v>427412.53290076338</v>
      </c>
      <c r="M25" s="19">
        <v>465036.03445840982</v>
      </c>
      <c r="N25" s="19">
        <v>498614.28880101681</v>
      </c>
      <c r="O25" s="19">
        <v>512006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1"/>
      <c r="FZ25" s="1"/>
      <c r="GA25" s="1"/>
    </row>
    <row r="26" spans="1:184" ht="15.75" x14ac:dyDescent="0.25">
      <c r="A26" s="13">
        <v>7.6</v>
      </c>
      <c r="B26" s="14" t="s">
        <v>16</v>
      </c>
      <c r="C26" s="19">
        <v>20700</v>
      </c>
      <c r="D26" s="19">
        <v>15400</v>
      </c>
      <c r="E26" s="19">
        <v>16400</v>
      </c>
      <c r="F26" s="19">
        <v>16489</v>
      </c>
      <c r="G26" s="19">
        <v>14845</v>
      </c>
      <c r="H26" s="19">
        <v>17773</v>
      </c>
      <c r="I26" s="19">
        <v>17934.031884574277</v>
      </c>
      <c r="J26" s="19">
        <v>40254.520296355353</v>
      </c>
      <c r="K26" s="19">
        <v>40764.642801857583</v>
      </c>
      <c r="L26" s="19">
        <v>38308.256183206104</v>
      </c>
      <c r="M26" s="19">
        <v>37999.355458268605</v>
      </c>
      <c r="N26" s="19">
        <v>35175.032198841975</v>
      </c>
      <c r="O26" s="19">
        <v>38713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1"/>
      <c r="FZ26" s="1"/>
      <c r="GA26" s="1"/>
    </row>
    <row r="27" spans="1:184" ht="30" x14ac:dyDescent="0.25">
      <c r="A27" s="13">
        <v>7.7</v>
      </c>
      <c r="B27" s="14" t="s">
        <v>17</v>
      </c>
      <c r="C27" s="19">
        <v>540200</v>
      </c>
      <c r="D27" s="19">
        <v>584454</v>
      </c>
      <c r="E27" s="19">
        <v>698814</v>
      </c>
      <c r="F27" s="19">
        <v>769241</v>
      </c>
      <c r="G27" s="19">
        <v>894880</v>
      </c>
      <c r="H27" s="19">
        <v>900292</v>
      </c>
      <c r="I27" s="19">
        <v>882676</v>
      </c>
      <c r="J27" s="19">
        <v>944001</v>
      </c>
      <c r="K27" s="19">
        <v>1097729</v>
      </c>
      <c r="L27" s="19">
        <v>1012651</v>
      </c>
      <c r="M27" s="19">
        <v>1088555</v>
      </c>
      <c r="N27" s="19">
        <v>1108680</v>
      </c>
      <c r="O27" s="19">
        <v>1246116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1"/>
      <c r="FZ27" s="1"/>
      <c r="GA27" s="1"/>
    </row>
    <row r="28" spans="1:184" ht="15.75" x14ac:dyDescent="0.25">
      <c r="A28" s="15" t="s">
        <v>37</v>
      </c>
      <c r="B28" s="14" t="s">
        <v>18</v>
      </c>
      <c r="C28" s="19">
        <v>1425608</v>
      </c>
      <c r="D28" s="19">
        <v>1563462</v>
      </c>
      <c r="E28" s="19">
        <v>1651530</v>
      </c>
      <c r="F28" s="19">
        <v>1806300</v>
      </c>
      <c r="G28" s="19">
        <v>1908142</v>
      </c>
      <c r="H28" s="19">
        <v>1980316.9999999998</v>
      </c>
      <c r="I28" s="19">
        <v>2151824</v>
      </c>
      <c r="J28" s="19">
        <v>2671945</v>
      </c>
      <c r="K28" s="19">
        <v>2803650</v>
      </c>
      <c r="L28" s="19">
        <v>3072274</v>
      </c>
      <c r="M28" s="19">
        <v>3076817</v>
      </c>
      <c r="N28" s="19">
        <v>3549310</v>
      </c>
      <c r="O28" s="19">
        <v>3795244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1"/>
      <c r="FZ28" s="1"/>
      <c r="GA28" s="1"/>
    </row>
    <row r="29" spans="1:184" ht="45" x14ac:dyDescent="0.25">
      <c r="A29" s="15" t="s">
        <v>38</v>
      </c>
      <c r="B29" s="14" t="s">
        <v>19</v>
      </c>
      <c r="C29" s="19">
        <v>2833805</v>
      </c>
      <c r="D29" s="19">
        <v>3242590</v>
      </c>
      <c r="E29" s="19">
        <v>3412971</v>
      </c>
      <c r="F29" s="19">
        <v>3702472</v>
      </c>
      <c r="G29" s="19">
        <v>3896943</v>
      </c>
      <c r="H29" s="19">
        <v>4093900</v>
      </c>
      <c r="I29" s="19">
        <v>4375706.1055397224</v>
      </c>
      <c r="J29" s="19">
        <v>4039946.2533355029</v>
      </c>
      <c r="K29" s="19">
        <v>4468452.9830495352</v>
      </c>
      <c r="L29" s="19">
        <v>4714769.7929770993</v>
      </c>
      <c r="M29" s="19">
        <v>5173118.5838158457</v>
      </c>
      <c r="N29" s="19">
        <v>5268642.1969354609</v>
      </c>
      <c r="O29" s="19">
        <v>5666963</v>
      </c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1"/>
      <c r="FZ29" s="1"/>
      <c r="GA29" s="1"/>
    </row>
    <row r="30" spans="1:184" ht="15.75" x14ac:dyDescent="0.25">
      <c r="A30" s="15" t="s">
        <v>39</v>
      </c>
      <c r="B30" s="14" t="s">
        <v>54</v>
      </c>
      <c r="C30" s="19">
        <v>1393752</v>
      </c>
      <c r="D30" s="19">
        <v>1446788</v>
      </c>
      <c r="E30" s="19">
        <v>1531813</v>
      </c>
      <c r="F30" s="19">
        <v>1637081</v>
      </c>
      <c r="G30" s="19">
        <v>1900381</v>
      </c>
      <c r="H30" s="19">
        <v>1853372</v>
      </c>
      <c r="I30" s="19">
        <v>2004444</v>
      </c>
      <c r="J30" s="19">
        <v>2138711</v>
      </c>
      <c r="K30" s="19">
        <v>2321320</v>
      </c>
      <c r="L30" s="19">
        <v>2667743</v>
      </c>
      <c r="M30" s="19">
        <v>2706681</v>
      </c>
      <c r="N30" s="19">
        <v>2782076</v>
      </c>
      <c r="O30" s="19">
        <v>2701431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1"/>
      <c r="FZ30" s="1"/>
      <c r="GA30" s="1"/>
    </row>
    <row r="31" spans="1:184" ht="15.75" x14ac:dyDescent="0.25">
      <c r="A31" s="15" t="s">
        <v>40</v>
      </c>
      <c r="B31" s="14" t="s">
        <v>20</v>
      </c>
      <c r="C31" s="19">
        <v>2730376</v>
      </c>
      <c r="D31" s="19">
        <v>2825180</v>
      </c>
      <c r="E31" s="19">
        <v>3030322</v>
      </c>
      <c r="F31" s="19">
        <v>3328083</v>
      </c>
      <c r="G31" s="19">
        <v>3771604</v>
      </c>
      <c r="H31" s="19">
        <v>3898204</v>
      </c>
      <c r="I31" s="19">
        <v>4189478.2329889564</v>
      </c>
      <c r="J31" s="19">
        <v>4182137.0011389521</v>
      </c>
      <c r="K31" s="19">
        <v>4499060.9787925696</v>
      </c>
      <c r="L31" s="19">
        <v>3919583.4685496185</v>
      </c>
      <c r="M31" s="19">
        <v>4264165.3217765857</v>
      </c>
      <c r="N31" s="19">
        <v>4562602.910182178</v>
      </c>
      <c r="O31" s="19">
        <v>4853162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1"/>
      <c r="FZ31" s="1"/>
      <c r="GA31" s="1"/>
    </row>
    <row r="32" spans="1:184" s="26" customFormat="1" ht="15.75" x14ac:dyDescent="0.25">
      <c r="A32" s="27"/>
      <c r="B32" s="28" t="s">
        <v>30</v>
      </c>
      <c r="C32" s="29">
        <f>C17+C20+C28+C29+C30+C31</f>
        <v>14308520</v>
      </c>
      <c r="D32" s="29">
        <f t="shared" ref="D32:F32" si="17">D17+D20+D28+D29+D30+D31</f>
        <v>15579577</v>
      </c>
      <c r="E32" s="29">
        <f t="shared" si="17"/>
        <v>16788771</v>
      </c>
      <c r="F32" s="29">
        <f t="shared" si="17"/>
        <v>18296985</v>
      </c>
      <c r="G32" s="29">
        <f t="shared" ref="G32:H32" si="18">G17+G20+G28+G29+G30+G31</f>
        <v>20507959</v>
      </c>
      <c r="H32" s="29">
        <f t="shared" si="18"/>
        <v>20869391</v>
      </c>
      <c r="I32" s="29">
        <f t="shared" ref="I32:K32" si="19">I17+I20+I28+I29+I30+I31</f>
        <v>22534915.034289278</v>
      </c>
      <c r="J32" s="29">
        <f t="shared" si="19"/>
        <v>23625472.806493726</v>
      </c>
      <c r="K32" s="29">
        <f t="shared" si="19"/>
        <v>25164895.555959754</v>
      </c>
      <c r="L32" s="29">
        <f t="shared" ref="L32:M32" si="20">L17+L20+L28+L29+L30+L31</f>
        <v>22847428.36770992</v>
      </c>
      <c r="M32" s="29">
        <f t="shared" si="20"/>
        <v>25323214.907569557</v>
      </c>
      <c r="N32" s="29">
        <f t="shared" ref="N32" si="21">N17+N20+N28+N29+N30+N31</f>
        <v>27599117.02654992</v>
      </c>
      <c r="O32" s="29">
        <f t="shared" ref="O32" si="22">O17+O20+O28+O29+O30+O31</f>
        <v>29036006.800000001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5"/>
      <c r="FZ32" s="25"/>
      <c r="GA32" s="25"/>
    </row>
    <row r="33" spans="1:184" s="25" customFormat="1" ht="15.75" x14ac:dyDescent="0.25">
      <c r="A33" s="22" t="s">
        <v>27</v>
      </c>
      <c r="B33" s="32" t="s">
        <v>41</v>
      </c>
      <c r="C33" s="24">
        <f t="shared" ref="C33:H33" si="23">C6+C11+C13+C14+C15+C17+C20+C28+C29+C30+C31</f>
        <v>34975303</v>
      </c>
      <c r="D33" s="24">
        <f t="shared" si="23"/>
        <v>35101408</v>
      </c>
      <c r="E33" s="24">
        <f t="shared" si="23"/>
        <v>37558505</v>
      </c>
      <c r="F33" s="24">
        <f t="shared" si="23"/>
        <v>40701128</v>
      </c>
      <c r="G33" s="24">
        <f t="shared" si="23"/>
        <v>45045306</v>
      </c>
      <c r="H33" s="24">
        <f t="shared" si="23"/>
        <v>48772677</v>
      </c>
      <c r="I33" s="24">
        <f t="shared" ref="I33:K33" si="24">I6+I11+I13+I14+I15+I17+I20+I28+I29+I30+I31</f>
        <v>53786892.265853219</v>
      </c>
      <c r="J33" s="24">
        <f t="shared" si="24"/>
        <v>55929374.743179977</v>
      </c>
      <c r="K33" s="24">
        <f t="shared" si="24"/>
        <v>58860944.742900558</v>
      </c>
      <c r="L33" s="24">
        <f t="shared" ref="L33:M33" si="25">L6+L11+L13+L14+L15+L17+L20+L28+L29+L30+L31</f>
        <v>59750517.196150981</v>
      </c>
      <c r="M33" s="24">
        <f t="shared" si="25"/>
        <v>65504323.437233433</v>
      </c>
      <c r="N33" s="24">
        <f t="shared" ref="N33" si="26">N6+N11+N13+N14+N15+N17+N20+N28+N29+N30+N31</f>
        <v>69609904.851179212</v>
      </c>
      <c r="O33" s="24">
        <f t="shared" ref="O33" si="27">O6+O11+O13+O14+O15+O17+O20+O28+O29+O30+O31</f>
        <v>73063326.799999997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GB33" s="26"/>
    </row>
    <row r="34" spans="1:184" ht="15.75" x14ac:dyDescent="0.25">
      <c r="A34" s="16" t="s">
        <v>43</v>
      </c>
      <c r="B34" s="17" t="s">
        <v>25</v>
      </c>
      <c r="C34" s="21">
        <v>4243900</v>
      </c>
      <c r="D34" s="21">
        <v>4315500</v>
      </c>
      <c r="E34" s="21">
        <v>4480700</v>
      </c>
      <c r="F34" s="21">
        <v>5162900</v>
      </c>
      <c r="G34" s="21">
        <v>5977760</v>
      </c>
      <c r="H34" s="21">
        <v>6485000</v>
      </c>
      <c r="I34" s="19">
        <v>7050373</v>
      </c>
      <c r="J34" s="19">
        <v>7717447.2020765087</v>
      </c>
      <c r="K34" s="19">
        <v>7640442.8292803187</v>
      </c>
      <c r="L34" s="19">
        <v>8111022.4163307343</v>
      </c>
      <c r="M34" s="19">
        <v>9156941.8995802831</v>
      </c>
      <c r="N34" s="19">
        <v>9179157.1244523525</v>
      </c>
      <c r="O34" s="19">
        <v>10928214.3245074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</row>
    <row r="35" spans="1:184" ht="15.75" x14ac:dyDescent="0.25">
      <c r="A35" s="16" t="s">
        <v>44</v>
      </c>
      <c r="B35" s="17" t="s">
        <v>24</v>
      </c>
      <c r="C35" s="21">
        <v>1279000</v>
      </c>
      <c r="D35" s="19">
        <v>1354006.926426799</v>
      </c>
      <c r="E35" s="19">
        <v>1327729.7556594703</v>
      </c>
      <c r="F35" s="21">
        <v>1407600</v>
      </c>
      <c r="G35" s="21">
        <v>1162440</v>
      </c>
      <c r="H35" s="21">
        <v>1236500</v>
      </c>
      <c r="I35" s="19">
        <v>1363612</v>
      </c>
      <c r="J35" s="19">
        <v>985402.42783289321</v>
      </c>
      <c r="K35" s="19">
        <v>1520352.3563755869</v>
      </c>
      <c r="L35" s="19">
        <v>1893766.571141531</v>
      </c>
      <c r="M35" s="19">
        <v>2388528.4907026626</v>
      </c>
      <c r="N35" s="19">
        <v>2320517.800641547</v>
      </c>
      <c r="O35" s="19">
        <v>1902184.0692190498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</row>
    <row r="36" spans="1:184" s="26" customFormat="1" ht="30" x14ac:dyDescent="0.25">
      <c r="A36" s="33" t="s">
        <v>45</v>
      </c>
      <c r="B36" s="34" t="s">
        <v>55</v>
      </c>
      <c r="C36" s="29">
        <f>C33+C34-C35</f>
        <v>37940203</v>
      </c>
      <c r="D36" s="29">
        <f t="shared" ref="D36:F36" si="28">D33+D34-D35</f>
        <v>38062901.073573202</v>
      </c>
      <c r="E36" s="29">
        <f t="shared" si="28"/>
        <v>40711475.244340532</v>
      </c>
      <c r="F36" s="29">
        <f t="shared" si="28"/>
        <v>44456428</v>
      </c>
      <c r="G36" s="29">
        <f t="shared" ref="G36:H36" si="29">G33+G34-G35</f>
        <v>49860626</v>
      </c>
      <c r="H36" s="29">
        <f t="shared" si="29"/>
        <v>54021177</v>
      </c>
      <c r="I36" s="29">
        <f t="shared" ref="I36:N36" si="30">I33+I34-I35</f>
        <v>59473653.265853219</v>
      </c>
      <c r="J36" s="29">
        <f t="shared" si="30"/>
        <v>62661419.517423593</v>
      </c>
      <c r="K36" s="29">
        <f t="shared" si="30"/>
        <v>64981035.215805285</v>
      </c>
      <c r="L36" s="29">
        <f t="shared" si="30"/>
        <v>65967773.04134018</v>
      </c>
      <c r="M36" s="29">
        <f t="shared" si="30"/>
        <v>72272736.846111059</v>
      </c>
      <c r="N36" s="29">
        <f t="shared" si="30"/>
        <v>76468544.174990013</v>
      </c>
      <c r="O36" s="29">
        <f t="shared" ref="O36" si="31">O33+O34-O35</f>
        <v>82089357.055288345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</row>
    <row r="37" spans="1:184" s="26" customFormat="1" ht="15.75" x14ac:dyDescent="0.25">
      <c r="A37" s="33" t="s">
        <v>46</v>
      </c>
      <c r="B37" s="34" t="s">
        <v>42</v>
      </c>
      <c r="C37" s="26">
        <f>GSVA_cur!C37</f>
        <v>492750</v>
      </c>
      <c r="D37" s="26">
        <f>GSVA_cur!D37</f>
        <v>495660</v>
      </c>
      <c r="E37" s="26">
        <f>GSVA_cur!E37</f>
        <v>498570</v>
      </c>
      <c r="F37" s="26">
        <f>GSVA_cur!F37</f>
        <v>501510</v>
      </c>
      <c r="G37" s="26">
        <f>GSVA_cur!G37</f>
        <v>504460</v>
      </c>
      <c r="H37" s="26">
        <f>GSVA_cur!H37</f>
        <v>507430</v>
      </c>
      <c r="I37" s="26">
        <f>GSVA_cur!I37</f>
        <v>510410</v>
      </c>
      <c r="J37" s="26">
        <f>GSVA_cur!J37</f>
        <v>513410</v>
      </c>
      <c r="K37" s="26">
        <f>GSVA_cur!K37</f>
        <v>516420</v>
      </c>
      <c r="L37" s="26">
        <f>GSVA_cur!L37</f>
        <v>519460</v>
      </c>
      <c r="M37" s="26">
        <f>GSVA_cur!M37</f>
        <v>522510</v>
      </c>
      <c r="N37" s="26">
        <f>GSVA_cur!N37</f>
        <v>530790</v>
      </c>
      <c r="O37" s="26">
        <f>GSVA_cur!O37</f>
        <v>532630</v>
      </c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</row>
    <row r="38" spans="1:184" s="26" customFormat="1" ht="15.75" x14ac:dyDescent="0.25">
      <c r="A38" s="33" t="s">
        <v>47</v>
      </c>
      <c r="B38" s="34" t="s">
        <v>58</v>
      </c>
      <c r="C38" s="29">
        <f>C36/C37*1000</f>
        <v>76996.860476915273</v>
      </c>
      <c r="D38" s="29">
        <f t="shared" ref="D38:F38" si="32">D36/D37*1000</f>
        <v>76792.359830474918</v>
      </c>
      <c r="E38" s="29">
        <f t="shared" si="32"/>
        <v>81656.488044488302</v>
      </c>
      <c r="F38" s="29">
        <f t="shared" si="32"/>
        <v>88645.147654084663</v>
      </c>
      <c r="G38" s="29">
        <f t="shared" ref="G38:H38" si="33">G36/G37*1000</f>
        <v>98839.602743527736</v>
      </c>
      <c r="H38" s="29">
        <f t="shared" si="33"/>
        <v>106460.35315215892</v>
      </c>
      <c r="I38" s="29">
        <f t="shared" ref="I38:K38" si="34">I36/I37*1000</f>
        <v>116521.33239131917</v>
      </c>
      <c r="J38" s="29">
        <f t="shared" si="34"/>
        <v>122049.47219069282</v>
      </c>
      <c r="K38" s="29">
        <f t="shared" si="34"/>
        <v>125829.81917006562</v>
      </c>
      <c r="L38" s="29">
        <f t="shared" ref="L38:M38" si="35">L36/L37*1000</f>
        <v>126992.97932726327</v>
      </c>
      <c r="M38" s="29">
        <f t="shared" si="35"/>
        <v>138318.38021494527</v>
      </c>
      <c r="N38" s="29">
        <f t="shared" ref="N38" si="36">N36/N37*1000</f>
        <v>144065.53283782664</v>
      </c>
      <c r="O38" s="29">
        <f t="shared" ref="O38" si="37">O36/O37*1000</f>
        <v>154120.7912721558</v>
      </c>
      <c r="P38" s="3"/>
      <c r="Q38" s="3"/>
      <c r="R38" s="3"/>
      <c r="S38" s="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T38" s="29"/>
      <c r="BU38" s="29"/>
      <c r="BV38" s="29"/>
      <c r="BW38" s="29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</row>
    <row r="39" spans="1:184" ht="33.75" customHeight="1" x14ac:dyDescent="0.25">
      <c r="A39" s="6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9" max="1048575" man="1"/>
    <brk id="31" max="1048575" man="1"/>
    <brk id="47" max="1048575" man="1"/>
    <brk id="111" max="95" man="1"/>
    <brk id="147" max="1048575" man="1"/>
    <brk id="171" max="1048575" man="1"/>
    <brk id="179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E39"/>
  <sheetViews>
    <sheetView zoomScale="78" zoomScaleNormal="78" zoomScaleSheetLayoutView="100" workbookViewId="0">
      <pane xSplit="2" ySplit="5" topLeftCell="C33" activePane="bottomRight" state="frozen"/>
      <selection activeCell="AP11" sqref="AP11"/>
      <selection pane="topRight" activeCell="AP11" sqref="AP11"/>
      <selection pane="bottomLeft" activeCell="AP11" sqref="AP11"/>
      <selection pane="bottomRight" activeCell="AP11" sqref="AP11"/>
    </sheetView>
  </sheetViews>
  <sheetFormatPr defaultColWidth="8.85546875" defaultRowHeight="15" x14ac:dyDescent="0.25"/>
  <cols>
    <col min="1" max="1" width="11" style="2" customWidth="1"/>
    <col min="2" max="2" width="28.42578125" style="2" customWidth="1"/>
    <col min="3" max="6" width="11.140625" style="2" customWidth="1"/>
    <col min="7" max="15" width="11.140625" style="1" customWidth="1"/>
    <col min="16" max="16" width="9.140625" style="2" customWidth="1"/>
    <col min="17" max="17" width="10.85546875" style="2" customWidth="1"/>
    <col min="18" max="18" width="10.85546875" style="1" customWidth="1"/>
    <col min="19" max="19" width="11" style="2" customWidth="1"/>
    <col min="20" max="22" width="11.42578125" style="2" customWidth="1"/>
    <col min="23" max="50" width="9.140625" style="2" customWidth="1"/>
    <col min="51" max="51" width="12.42578125" style="2" customWidth="1"/>
    <col min="52" max="73" width="9.140625" style="2" customWidth="1"/>
    <col min="74" max="74" width="12.140625" style="2" customWidth="1"/>
    <col min="75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2" customWidth="1"/>
    <col min="103" max="107" width="9.140625" style="2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19" width="9.140625" style="1" hidden="1" customWidth="1"/>
    <col min="120" max="120" width="9.140625" style="1" customWidth="1"/>
    <col min="121" max="125" width="9.140625" style="1" hidden="1" customWidth="1"/>
    <col min="126" max="126" width="9.140625" style="1" customWidth="1"/>
    <col min="127" max="156" width="9.140625" style="2" customWidth="1"/>
    <col min="157" max="157" width="9.140625" style="2" hidden="1" customWidth="1"/>
    <col min="158" max="165" width="9.140625" style="2" customWidth="1"/>
    <col min="166" max="166" width="9.140625" style="2" hidden="1" customWidth="1"/>
    <col min="167" max="171" width="9.140625" style="2" customWidth="1"/>
    <col min="172" max="172" width="9.140625" style="2" hidden="1" customWidth="1"/>
    <col min="173" max="182" width="9.140625" style="2" customWidth="1"/>
    <col min="183" max="186" width="8.85546875" style="2"/>
    <col min="187" max="187" width="12.7109375" style="2" bestFit="1" customWidth="1"/>
    <col min="188" max="16384" width="8.85546875" style="2"/>
  </cols>
  <sheetData>
    <row r="1" spans="1:187" ht="15.75" x14ac:dyDescent="0.25">
      <c r="A1" s="2" t="s">
        <v>53</v>
      </c>
      <c r="B1" s="6" t="s">
        <v>66</v>
      </c>
      <c r="Q1" s="3"/>
    </row>
    <row r="2" spans="1:187" ht="15.75" x14ac:dyDescent="0.25">
      <c r="A2" s="7" t="s">
        <v>50</v>
      </c>
    </row>
    <row r="3" spans="1:187" ht="15.75" x14ac:dyDescent="0.25">
      <c r="A3" s="7"/>
      <c r="I3" s="1" t="str">
        <f>GSVA_cur!I3</f>
        <v>As on 01.08.2024</v>
      </c>
    </row>
    <row r="4" spans="1:187" ht="15.75" x14ac:dyDescent="0.25">
      <c r="A4" s="7"/>
      <c r="E4" s="8"/>
      <c r="F4" s="8" t="s">
        <v>57</v>
      </c>
    </row>
    <row r="5" spans="1:187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7" s="25" customFormat="1" ht="30" x14ac:dyDescent="0.25">
      <c r="A6" s="22" t="s">
        <v>26</v>
      </c>
      <c r="B6" s="23" t="s">
        <v>2</v>
      </c>
      <c r="C6" s="24">
        <f>SUM(C7:C10)</f>
        <v>8787813.8050395455</v>
      </c>
      <c r="D6" s="24">
        <f t="shared" ref="D6:F6" si="0">SUM(D7:D10)</f>
        <v>10479414.645491902</v>
      </c>
      <c r="E6" s="24">
        <f t="shared" si="0"/>
        <v>12057926.151428498</v>
      </c>
      <c r="F6" s="24">
        <f t="shared" si="0"/>
        <v>13895184.986936824</v>
      </c>
      <c r="G6" s="24">
        <f t="shared" ref="G6:N6" si="1">SUM(G7:G10)</f>
        <v>16256463</v>
      </c>
      <c r="H6" s="24">
        <f t="shared" si="1"/>
        <v>19889800.222191252</v>
      </c>
      <c r="I6" s="24">
        <f t="shared" si="1"/>
        <v>24551623.882707264</v>
      </c>
      <c r="J6" s="24">
        <f t="shared" si="1"/>
        <v>26144797.865799997</v>
      </c>
      <c r="K6" s="24">
        <f t="shared" si="1"/>
        <v>29458451.336199999</v>
      </c>
      <c r="L6" s="24">
        <f t="shared" si="1"/>
        <v>32477946.353037968</v>
      </c>
      <c r="M6" s="24">
        <f t="shared" si="1"/>
        <v>37092150.433710001</v>
      </c>
      <c r="N6" s="24">
        <f t="shared" si="1"/>
        <v>40615220.781759486</v>
      </c>
      <c r="O6" s="24">
        <f t="shared" ref="O6" si="2">SUM(O7:O10)</f>
        <v>43110022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E6" s="26"/>
    </row>
    <row r="7" spans="1:187" ht="15.75" x14ac:dyDescent="0.25">
      <c r="A7" s="13">
        <v>1.1000000000000001</v>
      </c>
      <c r="B7" s="14" t="s">
        <v>59</v>
      </c>
      <c r="C7" s="19">
        <v>4769366</v>
      </c>
      <c r="D7" s="19">
        <v>5620764.611536921</v>
      </c>
      <c r="E7" s="19">
        <v>6524191.1514284983</v>
      </c>
      <c r="F7" s="19">
        <v>7236609</v>
      </c>
      <c r="G7" s="19">
        <v>7695251</v>
      </c>
      <c r="H7" s="19">
        <v>8869068.0494309943</v>
      </c>
      <c r="I7" s="19">
        <v>10682156.758173171</v>
      </c>
      <c r="J7" s="19">
        <v>9978803.3420000002</v>
      </c>
      <c r="K7" s="19">
        <v>11916786.6064</v>
      </c>
      <c r="L7" s="19">
        <v>12824282.288699999</v>
      </c>
      <c r="M7" s="19">
        <v>14514697.448000001</v>
      </c>
      <c r="N7" s="19">
        <v>16197441.597676946</v>
      </c>
      <c r="O7" s="19">
        <v>16823528.999999996</v>
      </c>
      <c r="P7" s="4"/>
      <c r="Q7" s="4"/>
      <c r="R7" s="3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1"/>
      <c r="GC7" s="1"/>
      <c r="GD7" s="1"/>
    </row>
    <row r="8" spans="1:187" ht="15.75" x14ac:dyDescent="0.25">
      <c r="A8" s="13">
        <v>1.2</v>
      </c>
      <c r="B8" s="14" t="s">
        <v>60</v>
      </c>
      <c r="C8" s="19">
        <v>2722800</v>
      </c>
      <c r="D8" s="19">
        <v>3314700</v>
      </c>
      <c r="E8" s="19">
        <v>3594700</v>
      </c>
      <c r="F8" s="19">
        <v>4258549.9615303092</v>
      </c>
      <c r="G8" s="19">
        <v>5289463</v>
      </c>
      <c r="H8" s="19">
        <v>6577521.1162345558</v>
      </c>
      <c r="I8" s="19">
        <v>7835405.2174662203</v>
      </c>
      <c r="J8" s="19">
        <v>9072827.5680999998</v>
      </c>
      <c r="K8" s="19">
        <v>9997255.7016000003</v>
      </c>
      <c r="L8" s="19">
        <v>11454326.491987964</v>
      </c>
      <c r="M8" s="19">
        <v>13107828.9153</v>
      </c>
      <c r="N8" s="19">
        <v>14481259.869557144</v>
      </c>
      <c r="O8" s="19">
        <v>16015649</v>
      </c>
      <c r="P8" s="4"/>
      <c r="Q8" s="4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1"/>
      <c r="GC8" s="1"/>
      <c r="GD8" s="1"/>
    </row>
    <row r="9" spans="1:187" ht="15.75" x14ac:dyDescent="0.25">
      <c r="A9" s="13">
        <v>1.3</v>
      </c>
      <c r="B9" s="14" t="s">
        <v>61</v>
      </c>
      <c r="C9" s="19">
        <v>247590</v>
      </c>
      <c r="D9" s="19">
        <v>250173.99999999997</v>
      </c>
      <c r="E9" s="19">
        <v>277425</v>
      </c>
      <c r="F9" s="19">
        <v>343144.84572047752</v>
      </c>
      <c r="G9" s="19">
        <v>350509</v>
      </c>
      <c r="H9" s="19">
        <v>568128.59484437073</v>
      </c>
      <c r="I9" s="19">
        <v>590552.40468697448</v>
      </c>
      <c r="J9" s="19">
        <v>785810.86880000005</v>
      </c>
      <c r="K9" s="19">
        <v>822652.93429999996</v>
      </c>
      <c r="L9" s="19">
        <v>813862.23199999996</v>
      </c>
      <c r="M9" s="19">
        <v>854516.16570000001</v>
      </c>
      <c r="N9" s="19">
        <v>891202.89490494935</v>
      </c>
      <c r="O9" s="19">
        <v>941659</v>
      </c>
      <c r="P9" s="4"/>
      <c r="Q9" s="4"/>
      <c r="R9" s="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1"/>
      <c r="GC9" s="1"/>
      <c r="GD9" s="1"/>
    </row>
    <row r="10" spans="1:187" ht="15.75" x14ac:dyDescent="0.25">
      <c r="A10" s="13">
        <v>1.4</v>
      </c>
      <c r="B10" s="14" t="s">
        <v>62</v>
      </c>
      <c r="C10" s="19">
        <v>1048057.805039546</v>
      </c>
      <c r="D10" s="19">
        <v>1293776.0339549826</v>
      </c>
      <c r="E10" s="19">
        <v>1661609.9999999998</v>
      </c>
      <c r="F10" s="19">
        <v>2056881.1796860376</v>
      </c>
      <c r="G10" s="19">
        <v>2921240</v>
      </c>
      <c r="H10" s="19">
        <v>3875082.4616813306</v>
      </c>
      <c r="I10" s="19">
        <v>5443509.5023808973</v>
      </c>
      <c r="J10" s="19">
        <v>6307356.0869000005</v>
      </c>
      <c r="K10" s="19">
        <v>6721756.0938999997</v>
      </c>
      <c r="L10" s="19">
        <v>7385475.3403500002</v>
      </c>
      <c r="M10" s="19">
        <v>8615107.9047100004</v>
      </c>
      <c r="N10" s="19">
        <v>9045316.419620445</v>
      </c>
      <c r="O10" s="19">
        <v>9329185</v>
      </c>
      <c r="P10" s="4"/>
      <c r="Q10" s="4"/>
      <c r="R10" s="3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1"/>
      <c r="GC10" s="1"/>
      <c r="GD10" s="1"/>
    </row>
    <row r="11" spans="1:187" ht="15.75" x14ac:dyDescent="0.25">
      <c r="A11" s="15" t="s">
        <v>31</v>
      </c>
      <c r="B11" s="14" t="s">
        <v>3</v>
      </c>
      <c r="C11" s="19">
        <v>1243347</v>
      </c>
      <c r="D11" s="19">
        <v>1279591</v>
      </c>
      <c r="E11" s="19">
        <v>1117412</v>
      </c>
      <c r="F11" s="19">
        <v>1110397.7327999996</v>
      </c>
      <c r="G11" s="19">
        <v>1424238</v>
      </c>
      <c r="H11" s="19">
        <v>1518526.8115546475</v>
      </c>
      <c r="I11" s="19">
        <v>1922016.9665936965</v>
      </c>
      <c r="J11" s="19">
        <v>2095525.5189999999</v>
      </c>
      <c r="K11" s="19">
        <v>1804705.0649999999</v>
      </c>
      <c r="L11" s="19">
        <v>1194744.3311999999</v>
      </c>
      <c r="M11" s="19">
        <v>2067582.6502</v>
      </c>
      <c r="N11" s="19">
        <v>2869694.3202980952</v>
      </c>
      <c r="O11" s="19">
        <v>3225878</v>
      </c>
      <c r="P11" s="4"/>
      <c r="Q11" s="4"/>
      <c r="R11" s="3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1"/>
      <c r="GC11" s="1"/>
      <c r="GD11" s="1"/>
    </row>
    <row r="12" spans="1:187" s="26" customFormat="1" ht="15.75" x14ac:dyDescent="0.25">
      <c r="A12" s="27"/>
      <c r="B12" s="28" t="s">
        <v>28</v>
      </c>
      <c r="C12" s="29">
        <f>C6+C11</f>
        <v>10031160.805039546</v>
      </c>
      <c r="D12" s="29">
        <f t="shared" ref="D12:F12" si="3">D6+D11</f>
        <v>11759005.645491902</v>
      </c>
      <c r="E12" s="29">
        <f t="shared" si="3"/>
        <v>13175338.151428498</v>
      </c>
      <c r="F12" s="29">
        <f t="shared" si="3"/>
        <v>15005582.719736824</v>
      </c>
      <c r="G12" s="29">
        <f t="shared" ref="G12:N12" si="4">G6+G11</f>
        <v>17680701</v>
      </c>
      <c r="H12" s="29">
        <f t="shared" si="4"/>
        <v>21408327.0337459</v>
      </c>
      <c r="I12" s="29">
        <f t="shared" si="4"/>
        <v>26473640.849300962</v>
      </c>
      <c r="J12" s="29">
        <f t="shared" si="4"/>
        <v>28240323.384799998</v>
      </c>
      <c r="K12" s="29">
        <f t="shared" si="4"/>
        <v>31263156.4012</v>
      </c>
      <c r="L12" s="29">
        <f t="shared" si="4"/>
        <v>33672690.684237972</v>
      </c>
      <c r="M12" s="29">
        <f t="shared" si="4"/>
        <v>39159733.083910003</v>
      </c>
      <c r="N12" s="29">
        <f t="shared" si="4"/>
        <v>43484915.102057584</v>
      </c>
      <c r="O12" s="29">
        <f t="shared" ref="O12" si="5">O6+O11</f>
        <v>46335900</v>
      </c>
      <c r="P12" s="4"/>
      <c r="Q12" s="4"/>
      <c r="R12" s="3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5"/>
      <c r="GC12" s="25"/>
      <c r="GD12" s="25"/>
    </row>
    <row r="13" spans="1:187" s="1" customFormat="1" ht="15.75" x14ac:dyDescent="0.25">
      <c r="A13" s="11" t="s">
        <v>32</v>
      </c>
      <c r="B13" s="12" t="s">
        <v>4</v>
      </c>
      <c r="C13" s="20">
        <v>3969153</v>
      </c>
      <c r="D13" s="20">
        <v>3227857</v>
      </c>
      <c r="E13" s="20">
        <v>3007189</v>
      </c>
      <c r="F13" s="20">
        <v>4161425.9999999995</v>
      </c>
      <c r="G13" s="20">
        <v>4522177</v>
      </c>
      <c r="H13" s="20">
        <v>4520568.3920099875</v>
      </c>
      <c r="I13" s="20">
        <v>5263911.7268784065</v>
      </c>
      <c r="J13" s="20">
        <v>6739289.3363747224</v>
      </c>
      <c r="K13" s="20">
        <v>6057171.4607999995</v>
      </c>
      <c r="L13" s="20">
        <v>9182190.9140000008</v>
      </c>
      <c r="M13" s="20">
        <v>11192451.7722</v>
      </c>
      <c r="N13" s="20">
        <v>12502135.555160733</v>
      </c>
      <c r="O13" s="20">
        <v>12980605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E13" s="2"/>
    </row>
    <row r="14" spans="1:187" ht="30" x14ac:dyDescent="0.25">
      <c r="A14" s="15" t="s">
        <v>33</v>
      </c>
      <c r="B14" s="14" t="s">
        <v>5</v>
      </c>
      <c r="C14" s="19">
        <v>766593</v>
      </c>
      <c r="D14" s="19">
        <v>446622</v>
      </c>
      <c r="E14" s="19">
        <v>671727</v>
      </c>
      <c r="F14" s="19">
        <v>785803.99999999988</v>
      </c>
      <c r="G14" s="19">
        <v>863990</v>
      </c>
      <c r="H14" s="19">
        <v>1063633.4021705966</v>
      </c>
      <c r="I14" s="20">
        <v>1421693.769422312</v>
      </c>
      <c r="J14" s="20">
        <v>1329663.5320000001</v>
      </c>
      <c r="K14" s="20">
        <v>1837688.7799999998</v>
      </c>
      <c r="L14" s="19">
        <v>1924627.628</v>
      </c>
      <c r="M14" s="19">
        <v>1834961.9539999999</v>
      </c>
      <c r="N14" s="19">
        <v>2153680.1352381152</v>
      </c>
      <c r="O14" s="19">
        <v>2476625</v>
      </c>
      <c r="P14" s="4"/>
      <c r="Q14" s="4"/>
      <c r="R14" s="3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3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1"/>
      <c r="GC14" s="1"/>
      <c r="GD14" s="1"/>
    </row>
    <row r="15" spans="1:187" ht="15.75" x14ac:dyDescent="0.25">
      <c r="A15" s="15" t="s">
        <v>34</v>
      </c>
      <c r="B15" s="14" t="s">
        <v>6</v>
      </c>
      <c r="C15" s="19">
        <v>3531626.9999999995</v>
      </c>
      <c r="D15" s="19">
        <v>3564076.9999999995</v>
      </c>
      <c r="E15" s="19">
        <v>3818687.0000000005</v>
      </c>
      <c r="F15" s="19">
        <v>4265806</v>
      </c>
      <c r="G15" s="19">
        <v>4289132</v>
      </c>
      <c r="H15" s="19">
        <v>4731015.7114032852</v>
      </c>
      <c r="I15" s="20">
        <v>5069205.3695461489</v>
      </c>
      <c r="J15" s="19">
        <v>5610636.0574000003</v>
      </c>
      <c r="K15" s="19">
        <v>5228317.3915275102</v>
      </c>
      <c r="L15" s="19">
        <v>5708618.5445999997</v>
      </c>
      <c r="M15" s="19">
        <v>7319817.4120000005</v>
      </c>
      <c r="N15" s="19">
        <v>8503174.6871621627</v>
      </c>
      <c r="O15" s="19">
        <v>9574948</v>
      </c>
      <c r="P15" s="4"/>
      <c r="Q15" s="4"/>
      <c r="R15" s="3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3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1"/>
      <c r="GC15" s="1"/>
      <c r="GD15" s="1"/>
    </row>
    <row r="16" spans="1:187" s="26" customFormat="1" ht="15.75" x14ac:dyDescent="0.25">
      <c r="A16" s="27"/>
      <c r="B16" s="28" t="s">
        <v>29</v>
      </c>
      <c r="C16" s="29">
        <f>+C13+C14+C15</f>
        <v>8267373</v>
      </c>
      <c r="D16" s="29">
        <f t="shared" ref="D16:F16" si="6">+D13+D14+D15</f>
        <v>7238556</v>
      </c>
      <c r="E16" s="29">
        <f t="shared" si="6"/>
        <v>7497603</v>
      </c>
      <c r="F16" s="29">
        <f t="shared" si="6"/>
        <v>9213036</v>
      </c>
      <c r="G16" s="29">
        <f t="shared" ref="G16:H16" si="7">+G13+G14+G15</f>
        <v>9675299</v>
      </c>
      <c r="H16" s="29">
        <f t="shared" si="7"/>
        <v>10315217.505583869</v>
      </c>
      <c r="I16" s="29">
        <f t="shared" ref="I16:N16" si="8">+I13+I14+I15</f>
        <v>11754810.865846869</v>
      </c>
      <c r="J16" s="29">
        <f t="shared" si="8"/>
        <v>13679588.925774723</v>
      </c>
      <c r="K16" s="29">
        <f t="shared" si="8"/>
        <v>13123177.632327508</v>
      </c>
      <c r="L16" s="29">
        <f t="shared" si="8"/>
        <v>16815437.086600002</v>
      </c>
      <c r="M16" s="29">
        <f t="shared" si="8"/>
        <v>20347231.1382</v>
      </c>
      <c r="N16" s="29">
        <f t="shared" si="8"/>
        <v>23158990.37756101</v>
      </c>
      <c r="O16" s="29">
        <f t="shared" ref="O16" si="9">+O13+O14+O15</f>
        <v>25032178</v>
      </c>
      <c r="P16" s="4"/>
      <c r="Q16" s="4"/>
      <c r="R16" s="3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4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4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4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5"/>
      <c r="GC16" s="25"/>
      <c r="GD16" s="25"/>
    </row>
    <row r="17" spans="1:187" s="25" customFormat="1" ht="30" x14ac:dyDescent="0.25">
      <c r="A17" s="22" t="s">
        <v>35</v>
      </c>
      <c r="B17" s="23" t="s">
        <v>7</v>
      </c>
      <c r="C17" s="24">
        <f>C18+C19</f>
        <v>2509000</v>
      </c>
      <c r="D17" s="24">
        <f t="shared" ref="D17:F17" si="10">D18+D19</f>
        <v>2976600</v>
      </c>
      <c r="E17" s="24">
        <f t="shared" si="10"/>
        <v>3532300</v>
      </c>
      <c r="F17" s="24">
        <f t="shared" si="10"/>
        <v>3922445</v>
      </c>
      <c r="G17" s="24">
        <f t="shared" ref="G17:H17" si="11">G18+G19</f>
        <v>4452754</v>
      </c>
      <c r="H17" s="24">
        <f t="shared" si="11"/>
        <v>4519739.7859787541</v>
      </c>
      <c r="I17" s="24">
        <f t="shared" ref="I17:N17" si="12">I18+I19</f>
        <v>5002070.719619968</v>
      </c>
      <c r="J17" s="24">
        <f t="shared" si="12"/>
        <v>5814207.673557559</v>
      </c>
      <c r="K17" s="24">
        <f t="shared" si="12"/>
        <v>6250842.0998</v>
      </c>
      <c r="L17" s="24">
        <f t="shared" si="12"/>
        <v>4704096.9631000003</v>
      </c>
      <c r="M17" s="24">
        <f t="shared" si="12"/>
        <v>6093787.7856000001</v>
      </c>
      <c r="N17" s="24">
        <f t="shared" si="12"/>
        <v>8199085.7650420116</v>
      </c>
      <c r="O17" s="24">
        <f t="shared" ref="O17" si="13">O18+O19</f>
        <v>8971618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E17" s="26"/>
    </row>
    <row r="18" spans="1:187" ht="15.75" x14ac:dyDescent="0.25">
      <c r="A18" s="13">
        <v>6.1</v>
      </c>
      <c r="B18" s="14" t="s">
        <v>8</v>
      </c>
      <c r="C18" s="19">
        <v>2179700</v>
      </c>
      <c r="D18" s="19">
        <v>2598700</v>
      </c>
      <c r="E18" s="19">
        <v>3071100</v>
      </c>
      <c r="F18" s="19">
        <v>3462893</v>
      </c>
      <c r="G18" s="19">
        <v>3904454</v>
      </c>
      <c r="H18" s="19">
        <v>3900457.5549938567</v>
      </c>
      <c r="I18" s="19">
        <v>4354676.2281990759</v>
      </c>
      <c r="J18" s="19">
        <v>4957961.6471999995</v>
      </c>
      <c r="K18" s="19">
        <v>5368018.642</v>
      </c>
      <c r="L18" s="19">
        <v>4330779.6683999998</v>
      </c>
      <c r="M18" s="19">
        <v>5382637.784</v>
      </c>
      <c r="N18" s="19">
        <v>6691724.0143503323</v>
      </c>
      <c r="O18" s="19">
        <v>7135678</v>
      </c>
      <c r="P18" s="4"/>
      <c r="Q18" s="4"/>
      <c r="R18" s="3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1"/>
      <c r="GC18" s="1"/>
      <c r="GD18" s="1"/>
    </row>
    <row r="19" spans="1:187" ht="15.75" x14ac:dyDescent="0.25">
      <c r="A19" s="13">
        <v>6.2</v>
      </c>
      <c r="B19" s="14" t="s">
        <v>9</v>
      </c>
      <c r="C19" s="19">
        <v>329300</v>
      </c>
      <c r="D19" s="19">
        <v>377900</v>
      </c>
      <c r="E19" s="19">
        <v>461200</v>
      </c>
      <c r="F19" s="19">
        <v>459552</v>
      </c>
      <c r="G19" s="19">
        <v>548300</v>
      </c>
      <c r="H19" s="19">
        <v>619282.23098489735</v>
      </c>
      <c r="I19" s="19">
        <v>647394.49142089183</v>
      </c>
      <c r="J19" s="19">
        <v>856246.02635755995</v>
      </c>
      <c r="K19" s="19">
        <v>882823.45779999997</v>
      </c>
      <c r="L19" s="19">
        <v>373317.29470000003</v>
      </c>
      <c r="M19" s="19">
        <v>711150.00159999996</v>
      </c>
      <c r="N19" s="19">
        <v>1507361.7506916795</v>
      </c>
      <c r="O19" s="19">
        <v>1835940</v>
      </c>
      <c r="P19" s="4"/>
      <c r="Q19" s="4"/>
      <c r="R19" s="3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1"/>
      <c r="GC19" s="1"/>
      <c r="GD19" s="1"/>
    </row>
    <row r="20" spans="1:187" s="25" customFormat="1" ht="45" x14ac:dyDescent="0.25">
      <c r="A20" s="30" t="s">
        <v>36</v>
      </c>
      <c r="B20" s="31" t="s">
        <v>10</v>
      </c>
      <c r="C20" s="24">
        <f>SUM(C21:C27)</f>
        <v>2835327</v>
      </c>
      <c r="D20" s="24">
        <f t="shared" ref="D20:F20" si="14">SUM(D21:D27)</f>
        <v>3328241</v>
      </c>
      <c r="E20" s="24">
        <f t="shared" si="14"/>
        <v>3748538</v>
      </c>
      <c r="F20" s="24">
        <f t="shared" si="14"/>
        <v>4202240</v>
      </c>
      <c r="G20" s="24">
        <f t="shared" ref="G20:N20" si="15">SUM(G21:G27)</f>
        <v>4947894</v>
      </c>
      <c r="H20" s="24">
        <f t="shared" si="15"/>
        <v>4940863.5934522981</v>
      </c>
      <c r="I20" s="24">
        <f t="shared" si="15"/>
        <v>5397429.2111552991</v>
      </c>
      <c r="J20" s="24">
        <f t="shared" si="15"/>
        <v>5900249.7103845309</v>
      </c>
      <c r="K20" s="24">
        <f t="shared" si="15"/>
        <v>6136689.4437999995</v>
      </c>
      <c r="L20" s="24">
        <f t="shared" si="15"/>
        <v>4974923.1960000005</v>
      </c>
      <c r="M20" s="24">
        <f t="shared" si="15"/>
        <v>7015994.6795999995</v>
      </c>
      <c r="N20" s="24">
        <f t="shared" si="15"/>
        <v>8046589.1607579393</v>
      </c>
      <c r="O20" s="24">
        <f t="shared" ref="O20" si="16">SUM(O21:O27)</f>
        <v>8998064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E20" s="26"/>
    </row>
    <row r="21" spans="1:187" ht="15.75" x14ac:dyDescent="0.25">
      <c r="A21" s="13">
        <v>7.1</v>
      </c>
      <c r="B21" s="14" t="s">
        <v>11</v>
      </c>
      <c r="C21" s="19">
        <v>212010</v>
      </c>
      <c r="D21" s="19">
        <v>246580.00000000003</v>
      </c>
      <c r="E21" s="19">
        <v>266284</v>
      </c>
      <c r="F21" s="19">
        <v>345080</v>
      </c>
      <c r="G21" s="19">
        <v>345733</v>
      </c>
      <c r="H21" s="19">
        <v>375798.57815337926</v>
      </c>
      <c r="I21" s="19">
        <v>437481.17560862034</v>
      </c>
      <c r="J21" s="19">
        <v>447830</v>
      </c>
      <c r="K21" s="19">
        <v>482141</v>
      </c>
      <c r="L21" s="19">
        <v>513323</v>
      </c>
      <c r="M21" s="19">
        <v>467601</v>
      </c>
      <c r="N21" s="19">
        <v>515764.11402862577</v>
      </c>
      <c r="O21" s="19">
        <v>576005</v>
      </c>
      <c r="P21" s="4"/>
      <c r="Q21" s="4"/>
      <c r="R21" s="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1"/>
      <c r="GC21" s="1"/>
      <c r="GD21" s="1"/>
    </row>
    <row r="22" spans="1:187" ht="15.75" x14ac:dyDescent="0.25">
      <c r="A22" s="13">
        <v>7.2</v>
      </c>
      <c r="B22" s="14" t="s">
        <v>12</v>
      </c>
      <c r="C22" s="19">
        <v>1628100</v>
      </c>
      <c r="D22" s="19">
        <v>1981800</v>
      </c>
      <c r="E22" s="19">
        <v>2237900</v>
      </c>
      <c r="F22" s="19">
        <v>2408899</v>
      </c>
      <c r="G22" s="19">
        <v>2933422</v>
      </c>
      <c r="H22" s="19">
        <v>3053898.2097158618</v>
      </c>
      <c r="I22" s="19">
        <v>3486851.6375762913</v>
      </c>
      <c r="J22" s="19">
        <v>3883055.4440000001</v>
      </c>
      <c r="K22" s="19">
        <v>3957828.0617000004</v>
      </c>
      <c r="L22" s="19">
        <v>2820253.1022000001</v>
      </c>
      <c r="M22" s="19">
        <v>4536980.1983000003</v>
      </c>
      <c r="N22" s="19">
        <v>5174331.1796323825</v>
      </c>
      <c r="O22" s="19">
        <v>5721653</v>
      </c>
      <c r="P22" s="4"/>
      <c r="Q22" s="4"/>
      <c r="R22" s="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1"/>
      <c r="GC22" s="1"/>
      <c r="GD22" s="1"/>
    </row>
    <row r="23" spans="1:187" ht="15.75" x14ac:dyDescent="0.25">
      <c r="A23" s="13">
        <v>7.3</v>
      </c>
      <c r="B23" s="14" t="s">
        <v>13</v>
      </c>
      <c r="C23" s="19">
        <v>84800</v>
      </c>
      <c r="D23" s="19">
        <v>81400</v>
      </c>
      <c r="E23" s="19">
        <v>53900</v>
      </c>
      <c r="F23" s="19">
        <v>68802</v>
      </c>
      <c r="G23" s="19">
        <v>57143</v>
      </c>
      <c r="H23" s="19">
        <v>59308.295237925719</v>
      </c>
      <c r="I23" s="19">
        <v>72294.056459375177</v>
      </c>
      <c r="J23" s="19">
        <v>112034.83270900001</v>
      </c>
      <c r="K23" s="19">
        <v>111064.89110000001</v>
      </c>
      <c r="L23" s="19">
        <v>111044.25049999999</v>
      </c>
      <c r="M23" s="19">
        <v>142734.3763</v>
      </c>
      <c r="N23" s="19">
        <v>153709.25358919264</v>
      </c>
      <c r="O23" s="19">
        <v>161442</v>
      </c>
      <c r="P23" s="4"/>
      <c r="Q23" s="4"/>
      <c r="R23" s="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1"/>
      <c r="GC23" s="1"/>
      <c r="GD23" s="1"/>
    </row>
    <row r="24" spans="1:187" ht="15.75" x14ac:dyDescent="0.25">
      <c r="A24" s="13">
        <v>7.4</v>
      </c>
      <c r="B24" s="14" t="s">
        <v>14</v>
      </c>
      <c r="C24" s="19">
        <v>4100</v>
      </c>
      <c r="D24" s="19">
        <v>9600</v>
      </c>
      <c r="E24" s="19">
        <v>4500</v>
      </c>
      <c r="F24" s="19">
        <v>9362</v>
      </c>
      <c r="G24" s="19">
        <v>23137</v>
      </c>
      <c r="H24" s="19">
        <v>21979.994302945288</v>
      </c>
      <c r="I24" s="19">
        <v>25350.02089477019</v>
      </c>
      <c r="J24" s="19">
        <v>14144.712227250002</v>
      </c>
      <c r="K24" s="19">
        <v>20783.206899999997</v>
      </c>
      <c r="L24" s="19">
        <v>2716.2295999999988</v>
      </c>
      <c r="M24" s="19">
        <v>2841.0692000000017</v>
      </c>
      <c r="N24" s="19">
        <v>4358.2553822755872</v>
      </c>
      <c r="O24" s="19">
        <v>2800</v>
      </c>
      <c r="P24" s="4"/>
      <c r="Q24" s="4"/>
      <c r="R24" s="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1"/>
      <c r="GC24" s="1"/>
      <c r="GD24" s="1"/>
    </row>
    <row r="25" spans="1:187" ht="30" x14ac:dyDescent="0.25">
      <c r="A25" s="13">
        <v>7.5</v>
      </c>
      <c r="B25" s="14" t="s">
        <v>15</v>
      </c>
      <c r="C25" s="19">
        <v>447800</v>
      </c>
      <c r="D25" s="19">
        <v>482300</v>
      </c>
      <c r="E25" s="19">
        <v>564500</v>
      </c>
      <c r="F25" s="19">
        <v>660876</v>
      </c>
      <c r="G25" s="19">
        <v>737909</v>
      </c>
      <c r="H25" s="19">
        <v>558063.37014466501</v>
      </c>
      <c r="I25" s="19">
        <v>570785.98836309346</v>
      </c>
      <c r="J25" s="19">
        <v>583954.82750000001</v>
      </c>
      <c r="K25" s="19">
        <v>588981.87760000001</v>
      </c>
      <c r="L25" s="19">
        <v>494982.76809999999</v>
      </c>
      <c r="M25" s="19">
        <v>620166.21660000004</v>
      </c>
      <c r="N25" s="19">
        <v>760715.16745296982</v>
      </c>
      <c r="O25" s="19">
        <v>885976</v>
      </c>
      <c r="P25" s="4"/>
      <c r="Q25" s="4"/>
      <c r="R25" s="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1"/>
      <c r="GC25" s="1"/>
      <c r="GD25" s="1"/>
    </row>
    <row r="26" spans="1:187" ht="15.75" x14ac:dyDescent="0.25">
      <c r="A26" s="13">
        <v>7.6</v>
      </c>
      <c r="B26" s="14" t="s">
        <v>16</v>
      </c>
      <c r="C26" s="19">
        <v>17800</v>
      </c>
      <c r="D26" s="19">
        <v>14400</v>
      </c>
      <c r="E26" s="19">
        <v>15900</v>
      </c>
      <c r="F26" s="19">
        <v>16855</v>
      </c>
      <c r="G26" s="19">
        <v>15144</v>
      </c>
      <c r="H26" s="19">
        <v>18721.497413898152</v>
      </c>
      <c r="I26" s="19">
        <v>19467.258309788842</v>
      </c>
      <c r="J26" s="19">
        <v>48772.893948280005</v>
      </c>
      <c r="K26" s="19">
        <v>49996.406499999997</v>
      </c>
      <c r="L26" s="19">
        <v>51339.845600000001</v>
      </c>
      <c r="M26" s="19">
        <v>54849.819199999998</v>
      </c>
      <c r="N26" s="19">
        <v>57705.809560953661</v>
      </c>
      <c r="O26" s="19">
        <v>42722</v>
      </c>
      <c r="P26" s="4"/>
      <c r="Q26" s="4"/>
      <c r="R26" s="3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1"/>
      <c r="GC26" s="1"/>
      <c r="GD26" s="1"/>
    </row>
    <row r="27" spans="1:187" ht="30" x14ac:dyDescent="0.25">
      <c r="A27" s="13">
        <v>7.7</v>
      </c>
      <c r="B27" s="14" t="s">
        <v>17</v>
      </c>
      <c r="C27" s="19">
        <v>440717</v>
      </c>
      <c r="D27" s="19">
        <v>512160.99999999994</v>
      </c>
      <c r="E27" s="19">
        <v>605554</v>
      </c>
      <c r="F27" s="19">
        <v>692366</v>
      </c>
      <c r="G27" s="19">
        <v>835406</v>
      </c>
      <c r="H27" s="19">
        <v>853093.64848362235</v>
      </c>
      <c r="I27" s="19">
        <v>785199.07394335954</v>
      </c>
      <c r="J27" s="19">
        <v>810457</v>
      </c>
      <c r="K27" s="19">
        <v>925894</v>
      </c>
      <c r="L27" s="19">
        <v>981264</v>
      </c>
      <c r="M27" s="19">
        <v>1190822</v>
      </c>
      <c r="N27" s="19">
        <v>1380005.3811115397</v>
      </c>
      <c r="O27" s="19">
        <v>1607466</v>
      </c>
      <c r="P27" s="4"/>
      <c r="Q27" s="4"/>
      <c r="R27" s="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1"/>
      <c r="GC27" s="1"/>
      <c r="GD27" s="1"/>
    </row>
    <row r="28" spans="1:187" ht="15.75" x14ac:dyDescent="0.25">
      <c r="A28" s="15" t="s">
        <v>37</v>
      </c>
      <c r="B28" s="14" t="s">
        <v>18</v>
      </c>
      <c r="C28" s="19">
        <v>1403097</v>
      </c>
      <c r="D28" s="19">
        <v>1556233</v>
      </c>
      <c r="E28" s="19">
        <v>1680837</v>
      </c>
      <c r="F28" s="19">
        <v>1869595</v>
      </c>
      <c r="G28" s="19">
        <v>2017622</v>
      </c>
      <c r="H28" s="19">
        <v>2087200.270141134</v>
      </c>
      <c r="I28" s="19">
        <v>2436380.1260700715</v>
      </c>
      <c r="J28" s="19">
        <v>3243796</v>
      </c>
      <c r="K28" s="19">
        <v>3587164</v>
      </c>
      <c r="L28" s="19">
        <v>3944299</v>
      </c>
      <c r="M28" s="19">
        <v>4238469</v>
      </c>
      <c r="N28" s="19">
        <v>4892464.5245360322</v>
      </c>
      <c r="O28" s="19">
        <v>5659603</v>
      </c>
      <c r="P28" s="4"/>
      <c r="Q28" s="4"/>
      <c r="R28" s="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1"/>
      <c r="GC28" s="1"/>
      <c r="GD28" s="1"/>
    </row>
    <row r="29" spans="1:187" ht="45" x14ac:dyDescent="0.25">
      <c r="A29" s="15" t="s">
        <v>38</v>
      </c>
      <c r="B29" s="14" t="s">
        <v>19</v>
      </c>
      <c r="C29" s="19">
        <v>2462193</v>
      </c>
      <c r="D29" s="19">
        <v>2994192</v>
      </c>
      <c r="E29" s="19">
        <v>3360192</v>
      </c>
      <c r="F29" s="19">
        <v>3844419</v>
      </c>
      <c r="G29" s="19">
        <v>4270998</v>
      </c>
      <c r="H29" s="19">
        <v>4731777.0180298565</v>
      </c>
      <c r="I29" s="19">
        <v>5321191.5662394157</v>
      </c>
      <c r="J29" s="19">
        <v>5814661.9966000002</v>
      </c>
      <c r="K29" s="19">
        <v>6076183.8980999999</v>
      </c>
      <c r="L29" s="19">
        <v>6358977.0788000003</v>
      </c>
      <c r="M29" s="19">
        <v>7269164.7219999991</v>
      </c>
      <c r="N29" s="19">
        <v>8201108.982302865</v>
      </c>
      <c r="O29" s="19">
        <v>9186154</v>
      </c>
      <c r="P29" s="4"/>
      <c r="Q29" s="4"/>
      <c r="R29" s="3"/>
      <c r="S29" s="5"/>
      <c r="T29" s="5"/>
      <c r="U29" s="5"/>
      <c r="V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1"/>
      <c r="GC29" s="1"/>
      <c r="GD29" s="1"/>
    </row>
    <row r="30" spans="1:187" ht="15.75" x14ac:dyDescent="0.25">
      <c r="A30" s="15" t="s">
        <v>39</v>
      </c>
      <c r="B30" s="14" t="s">
        <v>54</v>
      </c>
      <c r="C30" s="19">
        <v>1095901.8499999999</v>
      </c>
      <c r="D30" s="19">
        <v>1228686</v>
      </c>
      <c r="E30" s="19">
        <v>1382137</v>
      </c>
      <c r="F30" s="19">
        <v>1525259</v>
      </c>
      <c r="G30" s="19">
        <v>1883483</v>
      </c>
      <c r="H30" s="19">
        <v>1937307.392081284</v>
      </c>
      <c r="I30" s="19">
        <v>2208256.7801859714</v>
      </c>
      <c r="J30" s="19">
        <v>2465611</v>
      </c>
      <c r="K30" s="19">
        <v>2780838</v>
      </c>
      <c r="L30" s="19">
        <v>3373882</v>
      </c>
      <c r="M30" s="19">
        <v>3668080</v>
      </c>
      <c r="N30" s="19">
        <v>4082728.6219339692</v>
      </c>
      <c r="O30" s="19">
        <v>4177237.0000000005</v>
      </c>
      <c r="P30" s="4"/>
      <c r="Q30" s="4"/>
      <c r="R30" s="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1"/>
      <c r="GC30" s="1"/>
      <c r="GD30" s="1"/>
    </row>
    <row r="31" spans="1:187" ht="15.75" x14ac:dyDescent="0.25">
      <c r="A31" s="15" t="s">
        <v>40</v>
      </c>
      <c r="B31" s="14" t="s">
        <v>20</v>
      </c>
      <c r="C31" s="19">
        <v>2430599.7644000002</v>
      </c>
      <c r="D31" s="19">
        <v>2745392</v>
      </c>
      <c r="E31" s="19">
        <v>3184419</v>
      </c>
      <c r="F31" s="19">
        <v>3784104</v>
      </c>
      <c r="G31" s="19">
        <v>4773173</v>
      </c>
      <c r="H31" s="19">
        <v>5303141.9449510928</v>
      </c>
      <c r="I31" s="19">
        <v>5908882.0079701105</v>
      </c>
      <c r="J31" s="19">
        <v>6367983.9390000002</v>
      </c>
      <c r="K31" s="19">
        <v>7286156.3366</v>
      </c>
      <c r="L31" s="19">
        <v>6486247.2038000003</v>
      </c>
      <c r="M31" s="19">
        <v>7528634.7669000002</v>
      </c>
      <c r="N31" s="19">
        <v>8661578.3758005351</v>
      </c>
      <c r="O31" s="19">
        <v>9736018</v>
      </c>
      <c r="P31" s="4"/>
      <c r="Q31" s="4"/>
      <c r="R31" s="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1"/>
      <c r="GC31" s="1"/>
      <c r="GD31" s="1"/>
    </row>
    <row r="32" spans="1:187" s="26" customFormat="1" ht="15.75" x14ac:dyDescent="0.25">
      <c r="A32" s="27"/>
      <c r="B32" s="28" t="s">
        <v>30</v>
      </c>
      <c r="C32" s="29">
        <f>C17+C20+C28+C29+C30+C31</f>
        <v>12736118.614399999</v>
      </c>
      <c r="D32" s="29">
        <f t="shared" ref="D32:F32" si="17">D17+D20+D28+D29+D30+D31</f>
        <v>14829344</v>
      </c>
      <c r="E32" s="29">
        <f t="shared" si="17"/>
        <v>16888423</v>
      </c>
      <c r="F32" s="29">
        <f t="shared" si="17"/>
        <v>19148062</v>
      </c>
      <c r="G32" s="29">
        <f t="shared" ref="G32:H32" si="18">G17+G20+G28+G29+G30+G31</f>
        <v>22345924</v>
      </c>
      <c r="H32" s="29">
        <f t="shared" si="18"/>
        <v>23520030.004634418</v>
      </c>
      <c r="I32" s="29">
        <f t="shared" ref="I32:K32" si="19">I17+I20+I28+I29+I30+I31</f>
        <v>26274210.411240835</v>
      </c>
      <c r="J32" s="29">
        <f t="shared" si="19"/>
        <v>29606510.319542091</v>
      </c>
      <c r="K32" s="29">
        <f t="shared" si="19"/>
        <v>32117873.778300002</v>
      </c>
      <c r="L32" s="29">
        <f t="shared" ref="L32:M32" si="20">L17+L20+L28+L29+L30+L31</f>
        <v>29842425.4417</v>
      </c>
      <c r="M32" s="29">
        <f t="shared" si="20"/>
        <v>35814130.954099998</v>
      </c>
      <c r="N32" s="29">
        <f t="shared" ref="N32" si="21">N17+N20+N28+N29+N30+N31</f>
        <v>42083555.430373356</v>
      </c>
      <c r="O32" s="29">
        <f t="shared" ref="O32" si="22">O17+O20+O28+O29+O30+O31</f>
        <v>46728694</v>
      </c>
      <c r="P32" s="4"/>
      <c r="Q32" s="4"/>
      <c r="R32" s="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5"/>
      <c r="GC32" s="25"/>
      <c r="GD32" s="25"/>
    </row>
    <row r="33" spans="1:187" s="25" customFormat="1" ht="15.75" x14ac:dyDescent="0.25">
      <c r="A33" s="22" t="s">
        <v>27</v>
      </c>
      <c r="B33" s="32" t="s">
        <v>51</v>
      </c>
      <c r="C33" s="24">
        <f t="shared" ref="C33:H33" si="23">C6+C11+C13+C14+C15+C17+C20+C28+C29+C30+C31</f>
        <v>31034652.419439547</v>
      </c>
      <c r="D33" s="24">
        <f t="shared" si="23"/>
        <v>33826905.645491898</v>
      </c>
      <c r="E33" s="24">
        <f t="shared" si="23"/>
        <v>37561364.151428498</v>
      </c>
      <c r="F33" s="24">
        <f t="shared" si="23"/>
        <v>43366680.719736822</v>
      </c>
      <c r="G33" s="24">
        <f t="shared" si="23"/>
        <v>49701924</v>
      </c>
      <c r="H33" s="24">
        <f t="shared" si="23"/>
        <v>55243574.543964185</v>
      </c>
      <c r="I33" s="24">
        <f t="shared" ref="I33:K33" si="24">I6+I11+I13+I14+I15+I17+I20+I28+I29+I30+I31</f>
        <v>64502662.126388669</v>
      </c>
      <c r="J33" s="24">
        <f t="shared" si="24"/>
        <v>71526422.630116805</v>
      </c>
      <c r="K33" s="24">
        <f t="shared" si="24"/>
        <v>76504207.811827525</v>
      </c>
      <c r="L33" s="24">
        <f t="shared" ref="L33:M33" si="25">L6+L11+L13+L14+L15+L17+L20+L28+L29+L30+L31</f>
        <v>80330553.212537974</v>
      </c>
      <c r="M33" s="24">
        <f t="shared" si="25"/>
        <v>95321095.176210001</v>
      </c>
      <c r="N33" s="24">
        <f t="shared" ref="N33" si="26">N6+N11+N13+N14+N15+N17+N20+N28+N29+N30+N31</f>
        <v>108727460.90999193</v>
      </c>
      <c r="O33" s="24">
        <f t="shared" ref="O33" si="27">O6+O11+O13+O14+O15+O17+O20+O28+O29+O30+O31</f>
        <v>118096772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E33" s="26"/>
    </row>
    <row r="34" spans="1:187" s="26" customFormat="1" ht="15.75" x14ac:dyDescent="0.25">
      <c r="A34" s="33" t="s">
        <v>43</v>
      </c>
      <c r="B34" s="34" t="s">
        <v>25</v>
      </c>
      <c r="C34" s="26">
        <f>GSVA_cur!C34</f>
        <v>4243900</v>
      </c>
      <c r="D34" s="26">
        <f>GSVA_cur!D34</f>
        <v>4656500</v>
      </c>
      <c r="E34" s="26">
        <f>GSVA_cur!E34</f>
        <v>5263500</v>
      </c>
      <c r="F34" s="26">
        <f>GSVA_cur!F34</f>
        <v>5418300</v>
      </c>
      <c r="G34" s="26">
        <f>GSVA_cur!G34</f>
        <v>6216700</v>
      </c>
      <c r="H34" s="26">
        <f>GSVA_cur!H34</f>
        <v>7574400</v>
      </c>
      <c r="I34" s="26">
        <f>GSVA_cur!I34</f>
        <v>7755630.3298729388</v>
      </c>
      <c r="J34" s="26">
        <f>GSVA_cur!J34</f>
        <v>8960832</v>
      </c>
      <c r="K34" s="26">
        <f>GSVA_cur!K34</f>
        <v>8527829</v>
      </c>
      <c r="L34" s="26">
        <f>GSVA_cur!L34</f>
        <v>9851978</v>
      </c>
      <c r="M34" s="26">
        <f>GSVA_cur!M34</f>
        <v>11631482</v>
      </c>
      <c r="N34" s="26">
        <f>GSVA_cur!N34</f>
        <v>12062558</v>
      </c>
      <c r="O34" s="26">
        <f>GSVA_cur!O34</f>
        <v>14398900</v>
      </c>
      <c r="P34" s="4"/>
      <c r="Q34" s="4"/>
      <c r="R34" s="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</row>
    <row r="35" spans="1:187" s="26" customFormat="1" ht="15.75" x14ac:dyDescent="0.25">
      <c r="A35" s="33" t="s">
        <v>44</v>
      </c>
      <c r="B35" s="34" t="s">
        <v>24</v>
      </c>
      <c r="C35" s="26">
        <f>GSVA_cur!C35</f>
        <v>1279000</v>
      </c>
      <c r="D35" s="26">
        <f>GSVA_cur!D35</f>
        <v>1463800</v>
      </c>
      <c r="E35" s="26">
        <f>GSVA_cur!E35</f>
        <v>1508500</v>
      </c>
      <c r="F35" s="26">
        <f>GSVA_cur!F35</f>
        <v>1691600</v>
      </c>
      <c r="G35" s="26">
        <f>GSVA_cur!G35</f>
        <v>1435900</v>
      </c>
      <c r="H35" s="26">
        <f>GSVA_cur!H35</f>
        <v>1583100</v>
      </c>
      <c r="I35" s="26">
        <f>GSVA_cur!I35</f>
        <v>1669277</v>
      </c>
      <c r="J35" s="26">
        <f>GSVA_cur!J35</f>
        <v>1406281</v>
      </c>
      <c r="K35" s="26">
        <f>GSVA_cur!K35</f>
        <v>2228698</v>
      </c>
      <c r="L35" s="26">
        <f>GSVA_cur!L35</f>
        <v>2880617</v>
      </c>
      <c r="M35" s="26">
        <f>GSVA_cur!M35</f>
        <v>3906051</v>
      </c>
      <c r="N35" s="26">
        <f>GSVA_cur!N35</f>
        <v>4079300</v>
      </c>
      <c r="O35" s="26">
        <f>GSVA_cur!O35</f>
        <v>3343900</v>
      </c>
      <c r="P35" s="4"/>
      <c r="Q35" s="4"/>
      <c r="R35" s="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</row>
    <row r="36" spans="1:187" s="26" customFormat="1" ht="15.75" x14ac:dyDescent="0.25">
      <c r="A36" s="33" t="s">
        <v>45</v>
      </c>
      <c r="B36" s="34" t="s">
        <v>63</v>
      </c>
      <c r="C36" s="29">
        <f>C33+C34-C35</f>
        <v>33999552.419439547</v>
      </c>
      <c r="D36" s="29">
        <f t="shared" ref="D36:L36" si="28">D33+D34-D35</f>
        <v>37019605.645491898</v>
      </c>
      <c r="E36" s="29">
        <f t="shared" si="28"/>
        <v>41316364.151428498</v>
      </c>
      <c r="F36" s="29">
        <f t="shared" si="28"/>
        <v>47093380.719736822</v>
      </c>
      <c r="G36" s="29">
        <f t="shared" si="28"/>
        <v>54482724</v>
      </c>
      <c r="H36" s="29">
        <f t="shared" si="28"/>
        <v>61234874.543964185</v>
      </c>
      <c r="I36" s="29">
        <f t="shared" si="28"/>
        <v>70589015.456261605</v>
      </c>
      <c r="J36" s="29">
        <f t="shared" si="28"/>
        <v>79080973.630116805</v>
      </c>
      <c r="K36" s="29">
        <f t="shared" si="28"/>
        <v>82803338.811827525</v>
      </c>
      <c r="L36" s="29">
        <f t="shared" si="28"/>
        <v>87301914.212537974</v>
      </c>
      <c r="M36" s="29">
        <f t="shared" ref="M36:N36" si="29">M33+M34-M35</f>
        <v>103046526.17621</v>
      </c>
      <c r="N36" s="29">
        <f t="shared" si="29"/>
        <v>116710718.90999193</v>
      </c>
      <c r="O36" s="29">
        <f t="shared" ref="O36" si="30">O33+O34-O35</f>
        <v>129151772</v>
      </c>
      <c r="P36" s="4"/>
      <c r="Q36" s="4"/>
      <c r="R36" s="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</row>
    <row r="37" spans="1:187" s="26" customFormat="1" ht="15.75" x14ac:dyDescent="0.25">
      <c r="A37" s="33" t="s">
        <v>46</v>
      </c>
      <c r="B37" s="34" t="s">
        <v>42</v>
      </c>
      <c r="C37" s="26">
        <f>GSVA_cur!C37</f>
        <v>492750</v>
      </c>
      <c r="D37" s="26">
        <f>GSVA_cur!D37</f>
        <v>495660</v>
      </c>
      <c r="E37" s="26">
        <f>GSVA_cur!E37</f>
        <v>498570</v>
      </c>
      <c r="F37" s="26">
        <f>GSVA_cur!F37</f>
        <v>501510</v>
      </c>
      <c r="G37" s="26">
        <f>GSVA_cur!G37</f>
        <v>504460</v>
      </c>
      <c r="H37" s="26">
        <f>GSVA_cur!H37</f>
        <v>507430</v>
      </c>
      <c r="I37" s="26">
        <f>GSVA_cur!I37</f>
        <v>510410</v>
      </c>
      <c r="J37" s="26">
        <f>GSVA_cur!J37</f>
        <v>513410</v>
      </c>
      <c r="K37" s="26">
        <f>GSVA_cur!K37</f>
        <v>516420</v>
      </c>
      <c r="L37" s="26">
        <f>GSVA_cur!L37</f>
        <v>519460</v>
      </c>
      <c r="M37" s="26">
        <f>GSVA_cur!M37</f>
        <v>522510</v>
      </c>
      <c r="N37" s="26">
        <f>GSVA_cur!N37</f>
        <v>530790</v>
      </c>
      <c r="O37" s="26">
        <f>GSVA_cur!O37</f>
        <v>532630</v>
      </c>
      <c r="P37" s="2"/>
      <c r="Q37" s="2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</row>
    <row r="38" spans="1:187" s="26" customFormat="1" ht="15.75" x14ac:dyDescent="0.25">
      <c r="A38" s="33" t="s">
        <v>47</v>
      </c>
      <c r="B38" s="34" t="s">
        <v>64</v>
      </c>
      <c r="C38" s="29">
        <f>C36/C37*1000</f>
        <v>68999.599024737792</v>
      </c>
      <c r="D38" s="29">
        <f t="shared" ref="D38:L38" si="31">D36/D37*1000</f>
        <v>74687.49878039764</v>
      </c>
      <c r="E38" s="29">
        <f t="shared" si="31"/>
        <v>82869.735747093684</v>
      </c>
      <c r="F38" s="29">
        <f t="shared" si="31"/>
        <v>93903.173854433247</v>
      </c>
      <c r="G38" s="29">
        <f t="shared" si="31"/>
        <v>108002.06953970583</v>
      </c>
      <c r="H38" s="29">
        <f t="shared" si="31"/>
        <v>120676.49635213563</v>
      </c>
      <c r="I38" s="29">
        <f t="shared" si="31"/>
        <v>138298.6529579389</v>
      </c>
      <c r="J38" s="29">
        <f t="shared" si="31"/>
        <v>154030.84012800065</v>
      </c>
      <c r="K38" s="29">
        <f t="shared" si="31"/>
        <v>160341.07666594538</v>
      </c>
      <c r="L38" s="29">
        <f t="shared" si="31"/>
        <v>168062.82334065755</v>
      </c>
      <c r="M38" s="29">
        <f t="shared" ref="M38" si="32">M36/M37*1000</f>
        <v>197214.45747681384</v>
      </c>
      <c r="N38" s="29">
        <f t="shared" ref="N38" si="33">N36/N37*1000</f>
        <v>219881.15621995879</v>
      </c>
      <c r="O38" s="29">
        <f t="shared" ref="O38" si="34">O36/O37*1000</f>
        <v>242479.34213243716</v>
      </c>
      <c r="P38" s="2"/>
      <c r="Q38" s="2"/>
      <c r="R38" s="3"/>
      <c r="S38" s="3"/>
      <c r="T38" s="3"/>
      <c r="U38" s="3"/>
      <c r="V38" s="3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W38" s="29"/>
      <c r="BX38" s="29"/>
      <c r="BY38" s="29"/>
      <c r="BZ38" s="29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</row>
    <row r="39" spans="1:187" ht="33.75" customHeight="1" x14ac:dyDescent="0.25">
      <c r="A39" s="6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2" max="1048575" man="1"/>
    <brk id="34" max="1048575" man="1"/>
    <brk id="50" max="1048575" man="1"/>
    <brk id="114" max="95" man="1"/>
    <brk id="150" max="1048575" man="1"/>
    <brk id="174" max="1048575" man="1"/>
    <brk id="182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B39"/>
  <sheetViews>
    <sheetView zoomScale="78" zoomScaleNormal="78" zoomScaleSheetLayoutView="100" workbookViewId="0">
      <pane xSplit="2" ySplit="5" topLeftCell="C36" activePane="bottomRight" state="frozen"/>
      <selection activeCell="AP11" sqref="AP11"/>
      <selection pane="topRight" activeCell="AP11" sqref="AP11"/>
      <selection pane="bottomLeft" activeCell="AP11" sqref="AP11"/>
      <selection pane="bottomRight" activeCell="AP11" sqref="AP11"/>
    </sheetView>
  </sheetViews>
  <sheetFormatPr defaultColWidth="8.85546875" defaultRowHeight="15" x14ac:dyDescent="0.25"/>
  <cols>
    <col min="1" max="1" width="11" style="2" customWidth="1"/>
    <col min="2" max="2" width="22.42578125" style="2" customWidth="1"/>
    <col min="3" max="6" width="10.5703125" style="2" customWidth="1"/>
    <col min="7" max="15" width="10.5703125" style="1" customWidth="1"/>
    <col min="16" max="16" width="11" style="2" customWidth="1"/>
    <col min="17" max="19" width="11.42578125" style="2" customWidth="1"/>
    <col min="20" max="47" width="9.140625" style="2" customWidth="1"/>
    <col min="48" max="48" width="12.42578125" style="2" customWidth="1"/>
    <col min="49" max="70" width="9.140625" style="2" customWidth="1"/>
    <col min="71" max="71" width="12.140625" style="2" customWidth="1"/>
    <col min="72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2" customWidth="1"/>
    <col min="100" max="104" width="9.140625" style="2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22" width="9.140625" style="1" hidden="1" customWidth="1"/>
    <col min="123" max="123" width="9.140625" style="1" customWidth="1"/>
    <col min="124" max="153" width="9.140625" style="2" customWidth="1"/>
    <col min="154" max="154" width="9.140625" style="2" hidden="1" customWidth="1"/>
    <col min="155" max="162" width="9.140625" style="2" customWidth="1"/>
    <col min="163" max="163" width="9.140625" style="2" hidden="1" customWidth="1"/>
    <col min="164" max="168" width="9.140625" style="2" customWidth="1"/>
    <col min="169" max="169" width="9.140625" style="2" hidden="1" customWidth="1"/>
    <col min="170" max="179" width="9.140625" style="2" customWidth="1"/>
    <col min="180" max="183" width="8.85546875" style="2"/>
    <col min="184" max="184" width="12.7109375" style="2" bestFit="1" customWidth="1"/>
    <col min="185" max="16384" width="8.85546875" style="2"/>
  </cols>
  <sheetData>
    <row r="1" spans="1:184" ht="15.75" x14ac:dyDescent="0.25">
      <c r="A1" s="2" t="s">
        <v>53</v>
      </c>
      <c r="B1" s="6" t="s">
        <v>66</v>
      </c>
    </row>
    <row r="2" spans="1:184" ht="15.75" x14ac:dyDescent="0.25">
      <c r="A2" s="7" t="s">
        <v>52</v>
      </c>
    </row>
    <row r="3" spans="1:184" ht="15.75" x14ac:dyDescent="0.25">
      <c r="A3" s="7"/>
      <c r="I3" s="1" t="str">
        <f>GSVA_cur!I3</f>
        <v>As on 01.08.2024</v>
      </c>
    </row>
    <row r="4" spans="1:184" ht="15.75" x14ac:dyDescent="0.25">
      <c r="A4" s="7"/>
      <c r="E4" s="8"/>
      <c r="F4" s="8" t="s">
        <v>57</v>
      </c>
    </row>
    <row r="5" spans="1:184" ht="15.75" x14ac:dyDescent="0.25">
      <c r="A5" s="9" t="s">
        <v>0</v>
      </c>
      <c r="B5" s="10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4" s="25" customFormat="1" ht="30" x14ac:dyDescent="0.25">
      <c r="A6" s="22" t="s">
        <v>26</v>
      </c>
      <c r="B6" s="23" t="s">
        <v>2</v>
      </c>
      <c r="C6" s="24">
        <f>SUM(C7:C10)</f>
        <v>8787813.8050395455</v>
      </c>
      <c r="D6" s="24">
        <f t="shared" ref="D6:F6" si="0">SUM(D7:D10)</f>
        <v>9127073.2788586598</v>
      </c>
      <c r="E6" s="24">
        <f t="shared" si="0"/>
        <v>10116316.33314668</v>
      </c>
      <c r="F6" s="24">
        <f t="shared" si="0"/>
        <v>10454202.602402676</v>
      </c>
      <c r="G6" s="24">
        <f t="shared" ref="G6:N6" si="1">SUM(G7:G10)</f>
        <v>11297097</v>
      </c>
      <c r="H6" s="24">
        <f t="shared" si="1"/>
        <v>13023151.289684061</v>
      </c>
      <c r="I6" s="24">
        <f t="shared" si="1"/>
        <v>15467803.758585002</v>
      </c>
      <c r="J6" s="24">
        <f t="shared" si="1"/>
        <v>15970545.291734461</v>
      </c>
      <c r="K6" s="24">
        <f t="shared" si="1"/>
        <v>17386170.154953562</v>
      </c>
      <c r="L6" s="24">
        <f t="shared" si="1"/>
        <v>17638077.242334191</v>
      </c>
      <c r="M6" s="24">
        <f t="shared" si="1"/>
        <v>19404603.489132889</v>
      </c>
      <c r="N6" s="24">
        <f t="shared" si="1"/>
        <v>19985629.27222462</v>
      </c>
      <c r="O6" s="24">
        <f t="shared" ref="O6" si="2">SUM(O7:O10)</f>
        <v>20337782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GB6" s="26"/>
    </row>
    <row r="7" spans="1:184" ht="15.75" x14ac:dyDescent="0.25">
      <c r="A7" s="13">
        <v>1.1000000000000001</v>
      </c>
      <c r="B7" s="14" t="s">
        <v>59</v>
      </c>
      <c r="C7" s="19">
        <v>4769366</v>
      </c>
      <c r="D7" s="19">
        <v>4793196.7617985718</v>
      </c>
      <c r="E7" s="19">
        <v>5560702.3331466811</v>
      </c>
      <c r="F7" s="19">
        <v>5570842.0000000009</v>
      </c>
      <c r="G7" s="19">
        <v>5297026</v>
      </c>
      <c r="H7" s="19">
        <v>5850875.3779998124</v>
      </c>
      <c r="I7" s="19">
        <v>6810934.8353954162</v>
      </c>
      <c r="J7" s="19">
        <v>6291727.2512203064</v>
      </c>
      <c r="K7" s="19">
        <v>7146883.12879257</v>
      </c>
      <c r="L7" s="19">
        <v>6833827.8845038172</v>
      </c>
      <c r="M7" s="19">
        <v>7321593.8004519138</v>
      </c>
      <c r="N7" s="19">
        <v>7455617.4729331089</v>
      </c>
      <c r="O7" s="19">
        <v>7354081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1"/>
      <c r="FZ7" s="1"/>
      <c r="GA7" s="1"/>
    </row>
    <row r="8" spans="1:184" ht="15.75" x14ac:dyDescent="0.25">
      <c r="A8" s="13">
        <v>1.2</v>
      </c>
      <c r="B8" s="14" t="s">
        <v>60</v>
      </c>
      <c r="C8" s="19">
        <v>2722800</v>
      </c>
      <c r="D8" s="19">
        <v>2884200</v>
      </c>
      <c r="E8" s="19">
        <v>2929300</v>
      </c>
      <c r="F8" s="19">
        <v>3071857.0971015268</v>
      </c>
      <c r="G8" s="19">
        <v>3570066</v>
      </c>
      <c r="H8" s="19">
        <v>4133346.8728000936</v>
      </c>
      <c r="I8" s="19">
        <v>4628358.3221955542</v>
      </c>
      <c r="J8" s="19">
        <v>5005893.7120891633</v>
      </c>
      <c r="K8" s="19">
        <v>5275999.9145510839</v>
      </c>
      <c r="L8" s="19">
        <v>5505279.4094715947</v>
      </c>
      <c r="M8" s="19">
        <v>5851383.2254625056</v>
      </c>
      <c r="N8" s="19">
        <v>6008884.6030924078</v>
      </c>
      <c r="O8" s="19">
        <v>6296653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1"/>
      <c r="FZ8" s="1"/>
      <c r="GA8" s="1"/>
    </row>
    <row r="9" spans="1:184" ht="15.75" x14ac:dyDescent="0.25">
      <c r="A9" s="13">
        <v>1.3</v>
      </c>
      <c r="B9" s="14" t="s">
        <v>61</v>
      </c>
      <c r="C9" s="19">
        <v>247590</v>
      </c>
      <c r="D9" s="19">
        <v>244261</v>
      </c>
      <c r="E9" s="19">
        <v>246419.99999999997</v>
      </c>
      <c r="F9" s="19">
        <v>238368.74201095075</v>
      </c>
      <c r="G9" s="19">
        <v>233145</v>
      </c>
      <c r="H9" s="19">
        <v>245269.74051313291</v>
      </c>
      <c r="I9" s="19">
        <v>265607.22759996739</v>
      </c>
      <c r="J9" s="19">
        <v>269058.64952814841</v>
      </c>
      <c r="K9" s="19">
        <v>283097.22469040245</v>
      </c>
      <c r="L9" s="19">
        <v>270262.03206106869</v>
      </c>
      <c r="M9" s="19">
        <v>260392.91745516169</v>
      </c>
      <c r="N9" s="19">
        <v>259168.39742183409</v>
      </c>
      <c r="O9" s="19">
        <v>261377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1"/>
      <c r="FZ9" s="1"/>
      <c r="GA9" s="1"/>
    </row>
    <row r="10" spans="1:184" ht="15.75" x14ac:dyDescent="0.25">
      <c r="A10" s="13">
        <v>1.4</v>
      </c>
      <c r="B10" s="14" t="s">
        <v>62</v>
      </c>
      <c r="C10" s="19">
        <v>1048057.805039546</v>
      </c>
      <c r="D10" s="19">
        <v>1205415.5170600885</v>
      </c>
      <c r="E10" s="19">
        <v>1379894</v>
      </c>
      <c r="F10" s="19">
        <v>1573134.7632901976</v>
      </c>
      <c r="G10" s="19">
        <v>2196860</v>
      </c>
      <c r="H10" s="19">
        <v>2793659.2983710221</v>
      </c>
      <c r="I10" s="19">
        <v>3762903.3733940646</v>
      </c>
      <c r="J10" s="19">
        <v>4403865.6788968435</v>
      </c>
      <c r="K10" s="19">
        <v>4680189.886919505</v>
      </c>
      <c r="L10" s="19">
        <v>5028707.9162977096</v>
      </c>
      <c r="M10" s="19">
        <v>5971233.54576331</v>
      </c>
      <c r="N10" s="19">
        <v>6261958.7987772692</v>
      </c>
      <c r="O10" s="19">
        <v>6425671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1"/>
      <c r="FZ10" s="1"/>
      <c r="GA10" s="1"/>
    </row>
    <row r="11" spans="1:184" ht="15.75" x14ac:dyDescent="0.25">
      <c r="A11" s="15" t="s">
        <v>31</v>
      </c>
      <c r="B11" s="14" t="s">
        <v>3</v>
      </c>
      <c r="C11" s="19">
        <v>1243347</v>
      </c>
      <c r="D11" s="19">
        <v>1257453</v>
      </c>
      <c r="E11" s="19">
        <v>1111558</v>
      </c>
      <c r="F11" s="19">
        <v>1124013.6466499998</v>
      </c>
      <c r="G11" s="19">
        <v>1506602</v>
      </c>
      <c r="H11" s="19">
        <v>1723168.7492672401</v>
      </c>
      <c r="I11" s="19">
        <v>1729312.6348445811</v>
      </c>
      <c r="J11" s="19">
        <v>1671516.6265863976</v>
      </c>
      <c r="K11" s="19">
        <v>1483039.8924148607</v>
      </c>
      <c r="L11" s="19">
        <v>1068215.7948091603</v>
      </c>
      <c r="M11" s="19">
        <v>1316923.492303347</v>
      </c>
      <c r="N11" s="19">
        <v>1533280.9715942261</v>
      </c>
      <c r="O11" s="19">
        <v>1619000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1"/>
      <c r="FZ11" s="1"/>
      <c r="GA11" s="1"/>
    </row>
    <row r="12" spans="1:184" s="26" customFormat="1" ht="15.75" x14ac:dyDescent="0.25">
      <c r="A12" s="27"/>
      <c r="B12" s="28" t="s">
        <v>28</v>
      </c>
      <c r="C12" s="29">
        <f>C6+C11</f>
        <v>10031160.805039546</v>
      </c>
      <c r="D12" s="29">
        <f t="shared" ref="D12:F12" si="3">D6+D11</f>
        <v>10384526.27885866</v>
      </c>
      <c r="E12" s="29">
        <f t="shared" si="3"/>
        <v>11227874.33314668</v>
      </c>
      <c r="F12" s="29">
        <f t="shared" si="3"/>
        <v>11578216.249052675</v>
      </c>
      <c r="G12" s="29">
        <f t="shared" ref="G12:M12" si="4">G6+G11</f>
        <v>12803699</v>
      </c>
      <c r="H12" s="29">
        <f t="shared" si="4"/>
        <v>14746320.0389513</v>
      </c>
      <c r="I12" s="29">
        <f t="shared" si="4"/>
        <v>17197116.393429585</v>
      </c>
      <c r="J12" s="29">
        <f t="shared" si="4"/>
        <v>17642061.918320857</v>
      </c>
      <c r="K12" s="29">
        <f t="shared" si="4"/>
        <v>18869210.047368422</v>
      </c>
      <c r="L12" s="29">
        <f t="shared" si="4"/>
        <v>18706293.03714335</v>
      </c>
      <c r="M12" s="29">
        <f t="shared" si="4"/>
        <v>20721526.981436234</v>
      </c>
      <c r="N12" s="29">
        <f t="shared" ref="N12" si="5">N6+N11</f>
        <v>21518910.243818846</v>
      </c>
      <c r="O12" s="29">
        <f t="shared" ref="O12" si="6">O6+O11</f>
        <v>21956782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5"/>
      <c r="FZ12" s="25"/>
      <c r="GA12" s="25"/>
    </row>
    <row r="13" spans="1:184" s="1" customFormat="1" ht="15.75" x14ac:dyDescent="0.25">
      <c r="A13" s="11" t="s">
        <v>32</v>
      </c>
      <c r="B13" s="12" t="s">
        <v>4</v>
      </c>
      <c r="C13" s="20">
        <v>3969153</v>
      </c>
      <c r="D13" s="20">
        <v>3047249</v>
      </c>
      <c r="E13" s="20">
        <v>2701406</v>
      </c>
      <c r="F13" s="20">
        <v>3721729.9999999995</v>
      </c>
      <c r="G13" s="20">
        <v>4296778</v>
      </c>
      <c r="H13" s="20">
        <v>4306090.720725826</v>
      </c>
      <c r="I13" s="20">
        <v>4758526.8904333264</v>
      </c>
      <c r="J13" s="20">
        <v>5734352.7224005228</v>
      </c>
      <c r="K13" s="20">
        <v>5102307.9046439631</v>
      </c>
      <c r="L13" s="20">
        <v>7828709.0946564879</v>
      </c>
      <c r="M13" s="20">
        <v>8218631.8654144891</v>
      </c>
      <c r="N13" s="20">
        <v>8515632.7113914695</v>
      </c>
      <c r="O13" s="20">
        <v>9009540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GB13" s="2"/>
    </row>
    <row r="14" spans="1:184" ht="45" x14ac:dyDescent="0.25">
      <c r="A14" s="15" t="s">
        <v>33</v>
      </c>
      <c r="B14" s="14" t="s">
        <v>5</v>
      </c>
      <c r="C14" s="19">
        <v>766593</v>
      </c>
      <c r="D14" s="19">
        <v>477771</v>
      </c>
      <c r="E14" s="19">
        <v>660296</v>
      </c>
      <c r="F14" s="19">
        <v>698434</v>
      </c>
      <c r="G14" s="19">
        <v>778808</v>
      </c>
      <c r="H14" s="19">
        <v>970944.84993507387</v>
      </c>
      <c r="I14" s="20">
        <v>1216530.6197177041</v>
      </c>
      <c r="J14" s="20">
        <v>965575.88317604945</v>
      </c>
      <c r="K14" s="20">
        <v>1371635.8916408669</v>
      </c>
      <c r="L14" s="19">
        <v>1543557.1740458016</v>
      </c>
      <c r="M14" s="19">
        <v>1334291.3465612202</v>
      </c>
      <c r="N14" s="19">
        <v>1479950.4280275153</v>
      </c>
      <c r="O14" s="19">
        <v>1690482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3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3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3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1"/>
      <c r="FZ14" s="1"/>
      <c r="GA14" s="1"/>
    </row>
    <row r="15" spans="1:184" ht="15.75" x14ac:dyDescent="0.25">
      <c r="A15" s="15" t="s">
        <v>34</v>
      </c>
      <c r="B15" s="14" t="s">
        <v>6</v>
      </c>
      <c r="C15" s="19">
        <v>3531626.9999999995</v>
      </c>
      <c r="D15" s="19">
        <v>3371104</v>
      </c>
      <c r="E15" s="19">
        <v>3475662.9999999995</v>
      </c>
      <c r="F15" s="19">
        <v>3749096</v>
      </c>
      <c r="G15" s="19">
        <v>3741891</v>
      </c>
      <c r="H15" s="19">
        <v>4070848.9132358129</v>
      </c>
      <c r="I15" s="19">
        <v>4050090.6782161756</v>
      </c>
      <c r="J15" s="19">
        <v>4212960.4127888056</v>
      </c>
      <c r="K15" s="19">
        <v>3757080.3432875467</v>
      </c>
      <c r="L15" s="19">
        <v>4009799.5225954195</v>
      </c>
      <c r="M15" s="19">
        <v>4958010.3362519415</v>
      </c>
      <c r="N15" s="19">
        <v>5276053.3194381818</v>
      </c>
      <c r="O15" s="19">
        <v>5831716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3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3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3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1"/>
      <c r="FZ15" s="1"/>
      <c r="GA15" s="1"/>
    </row>
    <row r="16" spans="1:184" s="26" customFormat="1" ht="15.75" x14ac:dyDescent="0.25">
      <c r="A16" s="27"/>
      <c r="B16" s="28" t="s">
        <v>29</v>
      </c>
      <c r="C16" s="29">
        <f>+C13+C14+C15</f>
        <v>8267373</v>
      </c>
      <c r="D16" s="29">
        <f t="shared" ref="D16:F16" si="7">+D13+D14+D15</f>
        <v>6896124</v>
      </c>
      <c r="E16" s="29">
        <f t="shared" si="7"/>
        <v>6837365</v>
      </c>
      <c r="F16" s="29">
        <f t="shared" si="7"/>
        <v>8169260</v>
      </c>
      <c r="G16" s="29">
        <f t="shared" ref="G16:H16" si="8">+G13+G14+G15</f>
        <v>8817477</v>
      </c>
      <c r="H16" s="29">
        <f t="shared" si="8"/>
        <v>9347884.4838967137</v>
      </c>
      <c r="I16" s="29">
        <f t="shared" ref="I16:M16" si="9">+I13+I14+I15</f>
        <v>10025148.188367207</v>
      </c>
      <c r="J16" s="29">
        <f t="shared" si="9"/>
        <v>10912889.018365378</v>
      </c>
      <c r="K16" s="29">
        <f t="shared" si="9"/>
        <v>10231024.139572376</v>
      </c>
      <c r="L16" s="29">
        <f t="shared" si="9"/>
        <v>13382065.791297708</v>
      </c>
      <c r="M16" s="29">
        <f t="shared" si="9"/>
        <v>14510933.548227649</v>
      </c>
      <c r="N16" s="29">
        <f t="shared" ref="N16" si="10">+N13+N14+N15</f>
        <v>15271636.458857168</v>
      </c>
      <c r="O16" s="29">
        <f t="shared" ref="O16" si="11">+O13+O14+O15</f>
        <v>16531738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4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4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4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5"/>
      <c r="FZ16" s="25"/>
      <c r="GA16" s="25"/>
    </row>
    <row r="17" spans="1:184" s="25" customFormat="1" ht="30" x14ac:dyDescent="0.25">
      <c r="A17" s="22" t="s">
        <v>35</v>
      </c>
      <c r="B17" s="23" t="s">
        <v>7</v>
      </c>
      <c r="C17" s="24">
        <f>C18+C19</f>
        <v>2509000</v>
      </c>
      <c r="D17" s="24">
        <f t="shared" ref="D17:F17" si="12">D18+D19</f>
        <v>2764400</v>
      </c>
      <c r="E17" s="24">
        <f t="shared" si="12"/>
        <v>3082800</v>
      </c>
      <c r="F17" s="24">
        <f t="shared" si="12"/>
        <v>3433560</v>
      </c>
      <c r="G17" s="24">
        <f t="shared" ref="G17:H17" si="13">G18+G19</f>
        <v>4058795</v>
      </c>
      <c r="H17" s="24">
        <f t="shared" si="13"/>
        <v>4046685.5660724845</v>
      </c>
      <c r="I17" s="24">
        <f t="shared" ref="I17:M17" si="14">I18+I19</f>
        <v>4359870.550913753</v>
      </c>
      <c r="J17" s="24">
        <f t="shared" si="14"/>
        <v>4869426.8588167587</v>
      </c>
      <c r="K17" s="24">
        <f t="shared" si="14"/>
        <v>5152879.9131578952</v>
      </c>
      <c r="L17" s="24">
        <f t="shared" si="14"/>
        <v>3840187.2008396946</v>
      </c>
      <c r="M17" s="24">
        <f t="shared" si="14"/>
        <v>4378385.9336251942</v>
      </c>
      <c r="N17" s="24">
        <f t="shared" ref="N17" si="15">N18+N19</f>
        <v>5366437.1261049658</v>
      </c>
      <c r="O17" s="24">
        <f t="shared" ref="O17" si="16">O18+O19</f>
        <v>5539230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GB17" s="26"/>
    </row>
    <row r="18" spans="1:184" ht="15.75" x14ac:dyDescent="0.25">
      <c r="A18" s="13">
        <v>6.1</v>
      </c>
      <c r="B18" s="14" t="s">
        <v>8</v>
      </c>
      <c r="C18" s="19">
        <v>2179700</v>
      </c>
      <c r="D18" s="19">
        <v>2413500</v>
      </c>
      <c r="E18" s="19">
        <v>2680800</v>
      </c>
      <c r="F18" s="19">
        <v>3031741</v>
      </c>
      <c r="G18" s="19">
        <v>3559235</v>
      </c>
      <c r="H18" s="19">
        <v>3492326.3574928069</v>
      </c>
      <c r="I18" s="19">
        <v>3794342.3124363362</v>
      </c>
      <c r="J18" s="19">
        <v>4151068.817116824</v>
      </c>
      <c r="K18" s="19">
        <v>4423565.3575851396</v>
      </c>
      <c r="L18" s="19">
        <v>3532287.9987786259</v>
      </c>
      <c r="M18" s="19">
        <v>3866285.3462787746</v>
      </c>
      <c r="N18" s="19">
        <v>4379397.1780505069</v>
      </c>
      <c r="O18" s="19">
        <v>4405191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1"/>
      <c r="FZ18" s="1"/>
      <c r="GA18" s="1"/>
    </row>
    <row r="19" spans="1:184" ht="15.75" x14ac:dyDescent="0.25">
      <c r="A19" s="13">
        <v>6.2</v>
      </c>
      <c r="B19" s="14" t="s">
        <v>9</v>
      </c>
      <c r="C19" s="19">
        <v>329300</v>
      </c>
      <c r="D19" s="19">
        <v>350900</v>
      </c>
      <c r="E19" s="19">
        <v>402000</v>
      </c>
      <c r="F19" s="19">
        <v>401819</v>
      </c>
      <c r="G19" s="19">
        <v>499560</v>
      </c>
      <c r="H19" s="19">
        <v>554359.20857967762</v>
      </c>
      <c r="I19" s="19">
        <v>565528.23847741657</v>
      </c>
      <c r="J19" s="19">
        <v>718358.04169993487</v>
      </c>
      <c r="K19" s="19">
        <v>729314.5555727554</v>
      </c>
      <c r="L19" s="19">
        <v>307899.20206106873</v>
      </c>
      <c r="M19" s="19">
        <v>512100.58734642004</v>
      </c>
      <c r="N19" s="19">
        <v>987039.9480544586</v>
      </c>
      <c r="O19" s="19">
        <v>1134039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1"/>
      <c r="FZ19" s="1"/>
      <c r="GA19" s="1"/>
    </row>
    <row r="20" spans="1:184" s="25" customFormat="1" ht="60" x14ac:dyDescent="0.25">
      <c r="A20" s="30" t="s">
        <v>36</v>
      </c>
      <c r="B20" s="31" t="s">
        <v>10</v>
      </c>
      <c r="C20" s="24">
        <f>SUM(C21:C27)</f>
        <v>2835327</v>
      </c>
      <c r="D20" s="24">
        <f t="shared" ref="D20:F20" si="17">SUM(D21:D27)</f>
        <v>3113772.9633148341</v>
      </c>
      <c r="E20" s="24">
        <f t="shared" si="17"/>
        <v>3265528</v>
      </c>
      <c r="F20" s="24">
        <f t="shared" si="17"/>
        <v>3574358</v>
      </c>
      <c r="G20" s="24">
        <f t="shared" ref="G20:M20" si="18">SUM(G21:G27)</f>
        <v>4077180</v>
      </c>
      <c r="H20" s="24">
        <f t="shared" si="18"/>
        <v>3976209.3673187746</v>
      </c>
      <c r="I20" s="24">
        <f t="shared" si="18"/>
        <v>4236259.044616919</v>
      </c>
      <c r="J20" s="24">
        <f t="shared" si="18"/>
        <v>4320870.6932025142</v>
      </c>
      <c r="K20" s="24">
        <f t="shared" si="18"/>
        <v>4390181.6809597528</v>
      </c>
      <c r="L20" s="24">
        <f t="shared" si="18"/>
        <v>3063807.9053435111</v>
      </c>
      <c r="M20" s="24">
        <f t="shared" si="18"/>
        <v>4048744.0683519277</v>
      </c>
      <c r="N20" s="24">
        <f t="shared" ref="N20" si="19">SUM(N21:N27)</f>
        <v>4173572.0418825815</v>
      </c>
      <c r="O20" s="24">
        <f t="shared" ref="O20" si="20">SUM(O21:O27)</f>
        <v>4460306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GB20" s="26"/>
    </row>
    <row r="21" spans="1:184" ht="15.75" x14ac:dyDescent="0.25">
      <c r="A21" s="13">
        <v>7.1</v>
      </c>
      <c r="B21" s="14" t="s">
        <v>11</v>
      </c>
      <c r="C21" s="19">
        <v>212010</v>
      </c>
      <c r="D21" s="19">
        <v>236135</v>
      </c>
      <c r="E21" s="19">
        <v>248290</v>
      </c>
      <c r="F21" s="19">
        <v>301556</v>
      </c>
      <c r="G21" s="19">
        <v>288980</v>
      </c>
      <c r="H21" s="19">
        <v>279191.53538621753</v>
      </c>
      <c r="I21" s="19">
        <v>321279.65644025418</v>
      </c>
      <c r="J21" s="19">
        <v>322441</v>
      </c>
      <c r="K21" s="19">
        <v>266801</v>
      </c>
      <c r="L21" s="19">
        <v>219893</v>
      </c>
      <c r="M21" s="19">
        <v>238741</v>
      </c>
      <c r="N21" s="19">
        <v>327999.54297649756</v>
      </c>
      <c r="O21" s="19">
        <v>338599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1"/>
      <c r="FZ21" s="1"/>
      <c r="GA21" s="1"/>
    </row>
    <row r="22" spans="1:184" ht="15.75" x14ac:dyDescent="0.25">
      <c r="A22" s="13">
        <v>7.2</v>
      </c>
      <c r="B22" s="14" t="s">
        <v>12</v>
      </c>
      <c r="C22" s="19">
        <v>1628100</v>
      </c>
      <c r="D22" s="19">
        <v>1846100</v>
      </c>
      <c r="E22" s="19">
        <v>1945700</v>
      </c>
      <c r="F22" s="19">
        <v>2039470</v>
      </c>
      <c r="G22" s="19">
        <v>2408807</v>
      </c>
      <c r="H22" s="19">
        <v>2394281.2091414174</v>
      </c>
      <c r="I22" s="19">
        <v>2650190.0205428628</v>
      </c>
      <c r="J22" s="19">
        <v>2859039.4451675885</v>
      </c>
      <c r="K22" s="19">
        <v>2870003.2118421053</v>
      </c>
      <c r="L22" s="19">
        <v>1819386.2306870227</v>
      </c>
      <c r="M22" s="19">
        <v>2695505.3181047873</v>
      </c>
      <c r="N22" s="19">
        <v>2700131.8581371969</v>
      </c>
      <c r="O22" s="19">
        <v>2881158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1"/>
      <c r="FZ22" s="1"/>
      <c r="GA22" s="1"/>
    </row>
    <row r="23" spans="1:184" ht="15.75" x14ac:dyDescent="0.25">
      <c r="A23" s="13">
        <v>7.3</v>
      </c>
      <c r="B23" s="14" t="s">
        <v>13</v>
      </c>
      <c r="C23" s="19">
        <v>84900</v>
      </c>
      <c r="D23" s="19">
        <v>77300</v>
      </c>
      <c r="E23" s="19">
        <v>46900</v>
      </c>
      <c r="F23" s="19">
        <v>58250</v>
      </c>
      <c r="G23" s="19">
        <v>46923</v>
      </c>
      <c r="H23" s="19">
        <v>44043.976113735494</v>
      </c>
      <c r="I23" s="19">
        <v>52288.280759290334</v>
      </c>
      <c r="J23" s="19">
        <v>80132.94460543443</v>
      </c>
      <c r="K23" s="19">
        <v>79035.293421052629</v>
      </c>
      <c r="L23" s="19">
        <v>70141.008015267173</v>
      </c>
      <c r="M23" s="19">
        <v>82331.321494139251</v>
      </c>
      <c r="N23" s="19">
        <v>77873.687166419113</v>
      </c>
      <c r="O23" s="19">
        <v>78927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1"/>
      <c r="FZ23" s="1"/>
      <c r="GA23" s="1"/>
    </row>
    <row r="24" spans="1:184" ht="15.75" x14ac:dyDescent="0.25">
      <c r="A24" s="13">
        <v>7.4</v>
      </c>
      <c r="B24" s="14" t="s">
        <v>14</v>
      </c>
      <c r="C24" s="19">
        <v>4100</v>
      </c>
      <c r="D24" s="19">
        <v>9100</v>
      </c>
      <c r="E24" s="19">
        <v>4000</v>
      </c>
      <c r="F24" s="19">
        <v>7926</v>
      </c>
      <c r="G24" s="19">
        <v>18999</v>
      </c>
      <c r="H24" s="19">
        <v>17047.174645320756</v>
      </c>
      <c r="I24" s="19">
        <v>19059.771197542123</v>
      </c>
      <c r="J24" s="19">
        <v>9956.6504452082663</v>
      </c>
      <c r="K24" s="19">
        <v>14055.943421052631</v>
      </c>
      <c r="L24" s="19">
        <v>1.8775572519080015</v>
      </c>
      <c r="M24" s="19">
        <v>10.038836322553834</v>
      </c>
      <c r="N24" s="19">
        <v>13.526677038422349</v>
      </c>
      <c r="O24" s="19">
        <v>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1"/>
      <c r="FZ24" s="1"/>
      <c r="GA24" s="1"/>
    </row>
    <row r="25" spans="1:184" ht="30" x14ac:dyDescent="0.25">
      <c r="A25" s="13">
        <v>7.5</v>
      </c>
      <c r="B25" s="14" t="s">
        <v>15</v>
      </c>
      <c r="C25" s="19">
        <v>447700</v>
      </c>
      <c r="D25" s="19">
        <v>454100</v>
      </c>
      <c r="E25" s="19">
        <v>494100</v>
      </c>
      <c r="F25" s="19">
        <v>563445</v>
      </c>
      <c r="G25" s="19">
        <v>607102</v>
      </c>
      <c r="H25" s="19">
        <v>555007.23838979297</v>
      </c>
      <c r="I25" s="19">
        <v>588508.75982635375</v>
      </c>
      <c r="J25" s="19">
        <v>431743.13268792711</v>
      </c>
      <c r="K25" s="19">
        <v>427291.5894736842</v>
      </c>
      <c r="L25" s="19">
        <v>329136.53290076338</v>
      </c>
      <c r="M25" s="19">
        <v>360760.03445840982</v>
      </c>
      <c r="N25" s="19">
        <v>386808.9667907182</v>
      </c>
      <c r="O25" s="19">
        <v>397197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1"/>
      <c r="FZ25" s="1"/>
      <c r="GA25" s="1"/>
    </row>
    <row r="26" spans="1:184" ht="15.75" x14ac:dyDescent="0.25">
      <c r="A26" s="13">
        <v>7.6</v>
      </c>
      <c r="B26" s="14" t="s">
        <v>16</v>
      </c>
      <c r="C26" s="19">
        <v>17800</v>
      </c>
      <c r="D26" s="19">
        <v>13300</v>
      </c>
      <c r="E26" s="19">
        <v>13800</v>
      </c>
      <c r="F26" s="19">
        <v>14348</v>
      </c>
      <c r="G26" s="19">
        <v>12412</v>
      </c>
      <c r="H26" s="19">
        <v>14623.655616829781</v>
      </c>
      <c r="I26" s="19">
        <v>14846.346468858172</v>
      </c>
      <c r="J26" s="19">
        <v>36509.520296355353</v>
      </c>
      <c r="K26" s="19">
        <v>36689.642801857583</v>
      </c>
      <c r="L26" s="19">
        <v>33787.256183206104</v>
      </c>
      <c r="M26" s="19">
        <v>33018.355458268605</v>
      </c>
      <c r="N26" s="19">
        <v>30564.24779817375</v>
      </c>
      <c r="O26" s="19">
        <v>33638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1"/>
      <c r="FZ26" s="1"/>
      <c r="GA26" s="1"/>
    </row>
    <row r="27" spans="1:184" ht="45" x14ac:dyDescent="0.25">
      <c r="A27" s="13">
        <v>7.7</v>
      </c>
      <c r="B27" s="14" t="s">
        <v>17</v>
      </c>
      <c r="C27" s="19">
        <v>440717</v>
      </c>
      <c r="D27" s="19">
        <v>477737.96331483411</v>
      </c>
      <c r="E27" s="19">
        <v>512738</v>
      </c>
      <c r="F27" s="19">
        <v>589363</v>
      </c>
      <c r="G27" s="19">
        <v>693957</v>
      </c>
      <c r="H27" s="19">
        <v>672014.57802546036</v>
      </c>
      <c r="I27" s="19">
        <v>590086.20938175824</v>
      </c>
      <c r="J27" s="19">
        <v>581048</v>
      </c>
      <c r="K27" s="19">
        <v>696305</v>
      </c>
      <c r="L27" s="19">
        <v>591462</v>
      </c>
      <c r="M27" s="19">
        <v>638378</v>
      </c>
      <c r="N27" s="19">
        <v>650180.21233653789</v>
      </c>
      <c r="O27" s="19">
        <v>730779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1"/>
      <c r="FZ27" s="1"/>
      <c r="GA27" s="1"/>
    </row>
    <row r="28" spans="1:184" ht="15.75" x14ac:dyDescent="0.25">
      <c r="A28" s="15" t="s">
        <v>37</v>
      </c>
      <c r="B28" s="14" t="s">
        <v>18</v>
      </c>
      <c r="C28" s="19">
        <v>1403097</v>
      </c>
      <c r="D28" s="19">
        <v>1536254</v>
      </c>
      <c r="E28" s="19">
        <v>1623342</v>
      </c>
      <c r="F28" s="19">
        <v>1775218.9999999998</v>
      </c>
      <c r="G28" s="19">
        <v>1880400</v>
      </c>
      <c r="H28" s="19">
        <v>1938859.3020583026</v>
      </c>
      <c r="I28" s="19">
        <v>2105997.2197864885</v>
      </c>
      <c r="J28" s="19">
        <v>2610245</v>
      </c>
      <c r="K28" s="19">
        <v>2736257</v>
      </c>
      <c r="L28" s="19">
        <v>2988549</v>
      </c>
      <c r="M28" s="19">
        <v>2988613</v>
      </c>
      <c r="N28" s="19">
        <v>3447560.9069470172</v>
      </c>
      <c r="O28" s="19">
        <v>3686444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1"/>
      <c r="FZ28" s="1"/>
      <c r="GA28" s="1"/>
    </row>
    <row r="29" spans="1:184" ht="45" x14ac:dyDescent="0.25">
      <c r="A29" s="15" t="s">
        <v>38</v>
      </c>
      <c r="B29" s="14" t="s">
        <v>19</v>
      </c>
      <c r="C29" s="19">
        <v>2462193</v>
      </c>
      <c r="D29" s="19">
        <v>2819272</v>
      </c>
      <c r="E29" s="19">
        <v>2931795</v>
      </c>
      <c r="F29" s="19">
        <v>3172702</v>
      </c>
      <c r="G29" s="19">
        <v>3308562</v>
      </c>
      <c r="H29" s="19">
        <v>3451937.715167189</v>
      </c>
      <c r="I29" s="19">
        <v>3739161.1907174042</v>
      </c>
      <c r="J29" s="19">
        <v>3302465.2533355029</v>
      </c>
      <c r="K29" s="19">
        <v>3679277.9830495352</v>
      </c>
      <c r="L29" s="19">
        <v>3879868.7929770993</v>
      </c>
      <c r="M29" s="19">
        <v>4291779.5838158457</v>
      </c>
      <c r="N29" s="19">
        <v>4371028.9352306137</v>
      </c>
      <c r="O29" s="19">
        <v>4701489</v>
      </c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1"/>
      <c r="FZ29" s="1"/>
      <c r="GA29" s="1"/>
    </row>
    <row r="30" spans="1:184" ht="15.75" x14ac:dyDescent="0.25">
      <c r="A30" s="15" t="s">
        <v>39</v>
      </c>
      <c r="B30" s="14" t="s">
        <v>54</v>
      </c>
      <c r="C30" s="19">
        <v>1095901.8499999999</v>
      </c>
      <c r="D30" s="19">
        <v>1135735</v>
      </c>
      <c r="E30" s="19">
        <v>1198996</v>
      </c>
      <c r="F30" s="19">
        <v>1258480</v>
      </c>
      <c r="G30" s="19">
        <v>1475125</v>
      </c>
      <c r="H30" s="19">
        <v>1438194.5134112427</v>
      </c>
      <c r="I30" s="19">
        <v>1576629.5326783413</v>
      </c>
      <c r="J30" s="19">
        <v>1695905</v>
      </c>
      <c r="K30" s="19">
        <v>1851252</v>
      </c>
      <c r="L30" s="19">
        <v>2097816</v>
      </c>
      <c r="M30" s="19">
        <v>2128435</v>
      </c>
      <c r="N30" s="19">
        <v>2187723</v>
      </c>
      <c r="O30" s="19">
        <v>2124307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1"/>
      <c r="FZ30" s="1"/>
      <c r="GA30" s="1"/>
    </row>
    <row r="31" spans="1:184" ht="15.75" x14ac:dyDescent="0.25">
      <c r="A31" s="15" t="s">
        <v>40</v>
      </c>
      <c r="B31" s="14" t="s">
        <v>20</v>
      </c>
      <c r="C31" s="19">
        <v>2430599.7644000002</v>
      </c>
      <c r="D31" s="19">
        <v>2521945</v>
      </c>
      <c r="E31" s="19">
        <v>2703252</v>
      </c>
      <c r="F31" s="19">
        <v>2989288</v>
      </c>
      <c r="G31" s="19">
        <v>3463128</v>
      </c>
      <c r="H31" s="19">
        <v>3561964.2751519238</v>
      </c>
      <c r="I31" s="19">
        <v>3735652.4291134514</v>
      </c>
      <c r="J31" s="19">
        <v>3800260.0011389521</v>
      </c>
      <c r="K31" s="19">
        <v>4079384.9787925696</v>
      </c>
      <c r="L31" s="19">
        <v>3468901.4685496185</v>
      </c>
      <c r="M31" s="19">
        <v>3785108.3217765857</v>
      </c>
      <c r="N31" s="19">
        <v>4050017.9850197332</v>
      </c>
      <c r="O31" s="19">
        <v>4307935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1"/>
      <c r="FZ31" s="1"/>
      <c r="GA31" s="1"/>
    </row>
    <row r="32" spans="1:184" s="26" customFormat="1" ht="15.75" x14ac:dyDescent="0.25">
      <c r="A32" s="27"/>
      <c r="B32" s="28" t="s">
        <v>30</v>
      </c>
      <c r="C32" s="29">
        <f>C17+C20+C28+C29+C30+C31</f>
        <v>12736118.614399999</v>
      </c>
      <c r="D32" s="29">
        <f t="shared" ref="D32:F32" si="21">D17+D20+D28+D29+D30+D31</f>
        <v>13891378.963314835</v>
      </c>
      <c r="E32" s="29">
        <f t="shared" si="21"/>
        <v>14805713</v>
      </c>
      <c r="F32" s="29">
        <f t="shared" si="21"/>
        <v>16203607</v>
      </c>
      <c r="G32" s="29">
        <f t="shared" ref="G32:H32" si="22">G17+G20+G28+G29+G30+G31</f>
        <v>18263190</v>
      </c>
      <c r="H32" s="29">
        <f t="shared" si="22"/>
        <v>18413850.739179917</v>
      </c>
      <c r="I32" s="29">
        <f t="shared" ref="I32:K32" si="23">I17+I20+I28+I29+I30+I31</f>
        <v>19753569.967826359</v>
      </c>
      <c r="J32" s="29">
        <f t="shared" si="23"/>
        <v>20599172.806493726</v>
      </c>
      <c r="K32" s="29">
        <f t="shared" si="23"/>
        <v>21889233.555959754</v>
      </c>
      <c r="L32" s="29">
        <f t="shared" ref="L32:M32" si="24">L17+L20+L28+L29+L30+L31</f>
        <v>19339130.36770992</v>
      </c>
      <c r="M32" s="29">
        <f t="shared" si="24"/>
        <v>21621065.90756955</v>
      </c>
      <c r="N32" s="29">
        <f t="shared" ref="N32" si="25">N17+N20+N28+N29+N30+N31</f>
        <v>23596339.99518491</v>
      </c>
      <c r="O32" s="29">
        <f t="shared" ref="O32" si="26">O17+O20+O28+O29+O30+O31</f>
        <v>24819711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5"/>
      <c r="FZ32" s="25"/>
      <c r="GA32" s="25"/>
    </row>
    <row r="33" spans="1:184" s="25" customFormat="1" ht="30" x14ac:dyDescent="0.25">
      <c r="A33" s="22" t="s">
        <v>27</v>
      </c>
      <c r="B33" s="32" t="s">
        <v>51</v>
      </c>
      <c r="C33" s="24">
        <f t="shared" ref="C33:H33" si="27">C6+C11+C13+C14+C15+C17+C20+C28+C29+C30+C31</f>
        <v>31034652.419439547</v>
      </c>
      <c r="D33" s="24">
        <f t="shared" si="27"/>
        <v>31172029.242173497</v>
      </c>
      <c r="E33" s="24">
        <f t="shared" si="27"/>
        <v>32870952.33314668</v>
      </c>
      <c r="F33" s="24">
        <f t="shared" si="27"/>
        <v>35951083.249052674</v>
      </c>
      <c r="G33" s="24">
        <f t="shared" si="27"/>
        <v>39884366</v>
      </c>
      <c r="H33" s="24">
        <f t="shared" si="27"/>
        <v>42508055.262027934</v>
      </c>
      <c r="I33" s="24">
        <f t="shared" ref="I33:K33" si="28">I6+I11+I13+I14+I15+I17+I20+I28+I29+I30+I31</f>
        <v>46975834.549623147</v>
      </c>
      <c r="J33" s="24">
        <f t="shared" si="28"/>
        <v>49154123.743179969</v>
      </c>
      <c r="K33" s="24">
        <f t="shared" si="28"/>
        <v>50989467.742900558</v>
      </c>
      <c r="L33" s="24">
        <f t="shared" ref="L33:M33" si="29">L6+L11+L13+L14+L15+L17+L20+L28+L29+L30+L31</f>
        <v>51427489.196150981</v>
      </c>
      <c r="M33" s="24">
        <f t="shared" si="29"/>
        <v>56853526.437233426</v>
      </c>
      <c r="N33" s="24">
        <f t="shared" ref="N33" si="30">N6+N11+N13+N14+N15+N17+N20+N28+N29+N30+N31</f>
        <v>60386886.697860926</v>
      </c>
      <c r="O33" s="24">
        <f t="shared" ref="O33" si="31">O6+O11+O13+O14+O15+O17+O20+O28+O29+O30+O31</f>
        <v>63308231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GB33" s="26"/>
    </row>
    <row r="34" spans="1:184" s="26" customFormat="1" ht="15.75" x14ac:dyDescent="0.25">
      <c r="A34" s="33" t="s">
        <v>43</v>
      </c>
      <c r="B34" s="34" t="s">
        <v>25</v>
      </c>
      <c r="C34" s="26">
        <f>GSVA_const!C34</f>
        <v>4243900</v>
      </c>
      <c r="D34" s="26">
        <f>GSVA_const!D34</f>
        <v>4315500</v>
      </c>
      <c r="E34" s="26">
        <f>GSVA_const!E34</f>
        <v>4480700</v>
      </c>
      <c r="F34" s="26">
        <f>GSVA_const!F34</f>
        <v>5162900</v>
      </c>
      <c r="G34" s="26">
        <f>GSVA_const!G34</f>
        <v>5977760</v>
      </c>
      <c r="H34" s="26">
        <f>GSVA_const!H34</f>
        <v>6485000</v>
      </c>
      <c r="I34" s="26">
        <f>GSVA_const!I34</f>
        <v>7050373</v>
      </c>
      <c r="J34" s="26">
        <f>GSVA_const!J34</f>
        <v>7717447.2020765087</v>
      </c>
      <c r="K34" s="26">
        <f>GSVA_const!K34</f>
        <v>7640442.8292803187</v>
      </c>
      <c r="L34" s="35">
        <f>GSVA_const!L34</f>
        <v>8111022.4163307343</v>
      </c>
      <c r="M34" s="35">
        <f>GSVA_const!M34</f>
        <v>9156941.8995802831</v>
      </c>
      <c r="N34" s="35">
        <f>GSVA_const!N34</f>
        <v>9179157.1244523525</v>
      </c>
      <c r="O34" s="35">
        <f>GSVA_const!O34</f>
        <v>10928214.3245074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</row>
    <row r="35" spans="1:184" s="26" customFormat="1" ht="15.75" x14ac:dyDescent="0.25">
      <c r="A35" s="33" t="s">
        <v>44</v>
      </c>
      <c r="B35" s="34" t="s">
        <v>24</v>
      </c>
      <c r="C35" s="26">
        <f>GSVA_const!C35</f>
        <v>1279000</v>
      </c>
      <c r="D35" s="26">
        <f>GSVA_const!D35</f>
        <v>1354006.926426799</v>
      </c>
      <c r="E35" s="26">
        <f>GSVA_const!E35</f>
        <v>1327729.7556594703</v>
      </c>
      <c r="F35" s="26">
        <f>GSVA_const!F35</f>
        <v>1407600</v>
      </c>
      <c r="G35" s="26">
        <f>GSVA_const!G35</f>
        <v>1162440</v>
      </c>
      <c r="H35" s="26">
        <f>GSVA_const!H35</f>
        <v>1236500</v>
      </c>
      <c r="I35" s="26">
        <f>GSVA_const!I35</f>
        <v>1363612</v>
      </c>
      <c r="J35" s="26">
        <f>GSVA_const!J35</f>
        <v>985402.42783289321</v>
      </c>
      <c r="K35" s="26">
        <f>GSVA_const!K35</f>
        <v>1520352.3563755869</v>
      </c>
      <c r="L35" s="35">
        <f>GSVA_const!L35</f>
        <v>1893766.571141531</v>
      </c>
      <c r="M35" s="35">
        <f>GSVA_const!M35</f>
        <v>2388528.4907026626</v>
      </c>
      <c r="N35" s="35">
        <f>GSVA_const!N35</f>
        <v>2320517.800641547</v>
      </c>
      <c r="O35" s="35">
        <f>GSVA_const!O35</f>
        <v>1902184.0692190498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</row>
    <row r="36" spans="1:184" s="26" customFormat="1" ht="30" x14ac:dyDescent="0.25">
      <c r="A36" s="33" t="s">
        <v>45</v>
      </c>
      <c r="B36" s="34" t="s">
        <v>63</v>
      </c>
      <c r="C36" s="29">
        <f>C33+C34-C35</f>
        <v>33999552.419439547</v>
      </c>
      <c r="D36" s="29">
        <f t="shared" ref="D36:L36" si="32">D33+D34-D35</f>
        <v>34133522.315746695</v>
      </c>
      <c r="E36" s="29">
        <f t="shared" si="32"/>
        <v>36023922.577487208</v>
      </c>
      <c r="F36" s="29">
        <f t="shared" si="32"/>
        <v>39706383.249052674</v>
      </c>
      <c r="G36" s="29">
        <f t="shared" si="32"/>
        <v>44699686</v>
      </c>
      <c r="H36" s="29">
        <f t="shared" si="32"/>
        <v>47756555.262027934</v>
      </c>
      <c r="I36" s="29">
        <f t="shared" si="32"/>
        <v>52662595.549623147</v>
      </c>
      <c r="J36" s="29">
        <f t="shared" si="32"/>
        <v>55886168.517423585</v>
      </c>
      <c r="K36" s="29">
        <f t="shared" si="32"/>
        <v>57109558.215805285</v>
      </c>
      <c r="L36" s="29">
        <f t="shared" si="32"/>
        <v>57644745.04134018</v>
      </c>
      <c r="M36" s="29">
        <f t="shared" ref="M36" si="33">M33+M34-M35</f>
        <v>63621939.846111044</v>
      </c>
      <c r="N36" s="29">
        <f t="shared" ref="N36" si="34">N33+N34-N35</f>
        <v>67245526.021671727</v>
      </c>
      <c r="O36" s="29">
        <f t="shared" ref="O36" si="35">O33+O34-O35</f>
        <v>72334261.255288348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</row>
    <row r="37" spans="1:184" s="26" customFormat="1" ht="15.75" x14ac:dyDescent="0.25">
      <c r="A37" s="33" t="s">
        <v>46</v>
      </c>
      <c r="B37" s="34" t="s">
        <v>42</v>
      </c>
      <c r="C37" s="26">
        <f>GSVA_cur!C37</f>
        <v>492750</v>
      </c>
      <c r="D37" s="26">
        <f>GSVA_cur!D37</f>
        <v>495660</v>
      </c>
      <c r="E37" s="26">
        <f>GSVA_cur!E37</f>
        <v>498570</v>
      </c>
      <c r="F37" s="26">
        <f>GSVA_cur!F37</f>
        <v>501510</v>
      </c>
      <c r="G37" s="26">
        <f>GSVA_cur!G37</f>
        <v>504460</v>
      </c>
      <c r="H37" s="26">
        <f>GSVA_cur!H37</f>
        <v>507430</v>
      </c>
      <c r="I37" s="26">
        <f>GSVA_cur!I37</f>
        <v>510410</v>
      </c>
      <c r="J37" s="26">
        <f>GSVA_cur!J37</f>
        <v>513410</v>
      </c>
      <c r="K37" s="26">
        <f>GSVA_cur!K37</f>
        <v>516420</v>
      </c>
      <c r="L37" s="26">
        <f>GSVA_cur!L37</f>
        <v>519460</v>
      </c>
      <c r="M37" s="26">
        <f>GSVA_cur!M37</f>
        <v>522510</v>
      </c>
      <c r="N37" s="26">
        <f>GSVA_cur!N37</f>
        <v>530790</v>
      </c>
      <c r="O37" s="26">
        <f>GSVA_cur!O37</f>
        <v>532630</v>
      </c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</row>
    <row r="38" spans="1:184" s="26" customFormat="1" ht="15.75" x14ac:dyDescent="0.25">
      <c r="A38" s="33" t="s">
        <v>47</v>
      </c>
      <c r="B38" s="34" t="s">
        <v>64</v>
      </c>
      <c r="C38" s="29">
        <f>C36/C37*1000</f>
        <v>68999.599024737792</v>
      </c>
      <c r="D38" s="29">
        <f t="shared" ref="D38:L38" si="36">D36/D37*1000</f>
        <v>68864.791017525509</v>
      </c>
      <c r="E38" s="29">
        <f t="shared" si="36"/>
        <v>72254.493004968623</v>
      </c>
      <c r="F38" s="29">
        <f t="shared" si="36"/>
        <v>79173.662038748327</v>
      </c>
      <c r="G38" s="29">
        <f t="shared" si="36"/>
        <v>88608.979899298269</v>
      </c>
      <c r="H38" s="29">
        <f t="shared" si="36"/>
        <v>94114.568042937812</v>
      </c>
      <c r="I38" s="29">
        <f t="shared" si="36"/>
        <v>103177.04502189053</v>
      </c>
      <c r="J38" s="29">
        <f t="shared" si="36"/>
        <v>108852.90219789952</v>
      </c>
      <c r="K38" s="29">
        <f t="shared" si="36"/>
        <v>110587.42538206359</v>
      </c>
      <c r="L38" s="29">
        <f t="shared" si="36"/>
        <v>110970.51754002269</v>
      </c>
      <c r="M38" s="29">
        <f t="shared" ref="M38" si="37">M36/M37*1000</f>
        <v>121762.1477983408</v>
      </c>
      <c r="N38" s="29">
        <f t="shared" ref="N38" si="38">N36/N37*1000</f>
        <v>126689.51190051004</v>
      </c>
      <c r="O38" s="29">
        <f t="shared" ref="O38" si="39">O36/O37*1000</f>
        <v>135805.83379698545</v>
      </c>
      <c r="P38" s="3"/>
      <c r="Q38" s="3"/>
      <c r="R38" s="3"/>
      <c r="S38" s="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T38" s="29"/>
      <c r="BU38" s="29"/>
      <c r="BV38" s="29"/>
      <c r="BW38" s="29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</row>
    <row r="39" spans="1:184" ht="33.75" customHeight="1" x14ac:dyDescent="0.25">
      <c r="A39" s="6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9" max="1048575" man="1"/>
    <brk id="31" max="1048575" man="1"/>
    <brk id="47" max="1048575" man="1"/>
    <brk id="111" max="95" man="1"/>
    <brk id="147" max="1048575" man="1"/>
    <brk id="171" max="1048575" man="1"/>
    <brk id="179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2024-08-16T06:19:33Z</dcterms:modified>
</cp:coreProperties>
</file>